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70" windowWidth="19815" windowHeight="8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664" i="1" l="1"/>
  <c r="K659" i="1" s="1"/>
  <c r="K663" i="1"/>
  <c r="K662" i="1"/>
  <c r="K657" i="1" s="1"/>
  <c r="K661" i="1"/>
  <c r="J660" i="1"/>
  <c r="I660" i="1"/>
  <c r="H660" i="1"/>
  <c r="G660" i="1"/>
  <c r="G655" i="1" s="1"/>
  <c r="F660" i="1"/>
  <c r="E660" i="1"/>
  <c r="K660" i="1" s="1"/>
  <c r="K655" i="1" s="1"/>
  <c r="J659" i="1"/>
  <c r="I659" i="1"/>
  <c r="H659" i="1"/>
  <c r="G659" i="1"/>
  <c r="F659" i="1"/>
  <c r="E659" i="1"/>
  <c r="K658" i="1"/>
  <c r="J658" i="1"/>
  <c r="I658" i="1"/>
  <c r="H658" i="1"/>
  <c r="G658" i="1"/>
  <c r="F658" i="1"/>
  <c r="E658" i="1"/>
  <c r="J657" i="1"/>
  <c r="I657" i="1"/>
  <c r="H657" i="1"/>
  <c r="G657" i="1"/>
  <c r="F657" i="1"/>
  <c r="E657" i="1"/>
  <c r="K656" i="1"/>
  <c r="J656" i="1"/>
  <c r="I656" i="1"/>
  <c r="H656" i="1"/>
  <c r="G656" i="1"/>
  <c r="F656" i="1"/>
  <c r="E656" i="1"/>
  <c r="J655" i="1"/>
  <c r="I655" i="1"/>
  <c r="H655" i="1"/>
  <c r="F655" i="1"/>
  <c r="E655" i="1"/>
  <c r="K654" i="1"/>
  <c r="E653" i="1"/>
  <c r="K653" i="1" s="1"/>
  <c r="K652" i="1"/>
  <c r="K651" i="1"/>
  <c r="J650" i="1"/>
  <c r="I650" i="1"/>
  <c r="H650" i="1"/>
  <c r="G650" i="1"/>
  <c r="F650" i="1"/>
  <c r="J649" i="1"/>
  <c r="I649" i="1"/>
  <c r="H649" i="1"/>
  <c r="G649" i="1"/>
  <c r="F649" i="1"/>
  <c r="E649" i="1"/>
  <c r="K649" i="1" s="1"/>
  <c r="J648" i="1"/>
  <c r="I648" i="1"/>
  <c r="H648" i="1"/>
  <c r="G648" i="1"/>
  <c r="F648" i="1"/>
  <c r="J647" i="1"/>
  <c r="I647" i="1"/>
  <c r="I645" i="1" s="1"/>
  <c r="H647" i="1"/>
  <c r="G647" i="1"/>
  <c r="F647" i="1"/>
  <c r="E647" i="1"/>
  <c r="K647" i="1" s="1"/>
  <c r="J646" i="1"/>
  <c r="J645" i="1" s="1"/>
  <c r="I646" i="1"/>
  <c r="H646" i="1"/>
  <c r="H645" i="1" s="1"/>
  <c r="G646" i="1"/>
  <c r="F646" i="1"/>
  <c r="F645" i="1" s="1"/>
  <c r="E646" i="1"/>
  <c r="K646" i="1" s="1"/>
  <c r="G645" i="1"/>
  <c r="K644" i="1"/>
  <c r="K643" i="1"/>
  <c r="E643" i="1"/>
  <c r="E640" i="1" s="1"/>
  <c r="K640" i="1" s="1"/>
  <c r="K642" i="1"/>
  <c r="K641" i="1"/>
  <c r="J640" i="1"/>
  <c r="I640" i="1"/>
  <c r="H640" i="1"/>
  <c r="G640" i="1"/>
  <c r="F640" i="1"/>
  <c r="J639" i="1"/>
  <c r="I639" i="1"/>
  <c r="H639" i="1"/>
  <c r="G639" i="1"/>
  <c r="F639" i="1"/>
  <c r="E639" i="1"/>
  <c r="K639" i="1" s="1"/>
  <c r="J638" i="1"/>
  <c r="I638" i="1"/>
  <c r="I635" i="1" s="1"/>
  <c r="H638" i="1"/>
  <c r="G638" i="1"/>
  <c r="F638" i="1"/>
  <c r="E638" i="1"/>
  <c r="E635" i="1" s="1"/>
  <c r="J637" i="1"/>
  <c r="I637" i="1"/>
  <c r="H637" i="1"/>
  <c r="H635" i="1" s="1"/>
  <c r="G637" i="1"/>
  <c r="K637" i="1" s="1"/>
  <c r="F637" i="1"/>
  <c r="E637" i="1"/>
  <c r="J636" i="1"/>
  <c r="I636" i="1"/>
  <c r="H636" i="1"/>
  <c r="G636" i="1"/>
  <c r="K636" i="1" s="1"/>
  <c r="F636" i="1"/>
  <c r="E636" i="1"/>
  <c r="J635" i="1"/>
  <c r="F635" i="1"/>
  <c r="K634" i="1"/>
  <c r="K633" i="1"/>
  <c r="K632" i="1"/>
  <c r="K631" i="1"/>
  <c r="J630" i="1"/>
  <c r="I630" i="1"/>
  <c r="H630" i="1"/>
  <c r="G630" i="1"/>
  <c r="F630" i="1"/>
  <c r="E630" i="1"/>
  <c r="K630" i="1" s="1"/>
  <c r="J629" i="1"/>
  <c r="I629" i="1"/>
  <c r="H629" i="1"/>
  <c r="G629" i="1"/>
  <c r="K629" i="1" s="1"/>
  <c r="F629" i="1"/>
  <c r="E629" i="1"/>
  <c r="J628" i="1"/>
  <c r="I628" i="1"/>
  <c r="H628" i="1"/>
  <c r="G628" i="1"/>
  <c r="G625" i="1" s="1"/>
  <c r="F628" i="1"/>
  <c r="E628" i="1"/>
  <c r="J627" i="1"/>
  <c r="J625" i="1" s="1"/>
  <c r="I627" i="1"/>
  <c r="H627" i="1"/>
  <c r="G627" i="1"/>
  <c r="F627" i="1"/>
  <c r="F625" i="1" s="1"/>
  <c r="E627" i="1"/>
  <c r="K627" i="1" s="1"/>
  <c r="J626" i="1"/>
  <c r="I626" i="1"/>
  <c r="I625" i="1" s="1"/>
  <c r="H626" i="1"/>
  <c r="G626" i="1"/>
  <c r="F626" i="1"/>
  <c r="E626" i="1"/>
  <c r="E625" i="1" s="1"/>
  <c r="H625" i="1"/>
  <c r="K623" i="1"/>
  <c r="K618" i="1" s="1"/>
  <c r="K622" i="1"/>
  <c r="K621" i="1"/>
  <c r="K616" i="1" s="1"/>
  <c r="J620" i="1"/>
  <c r="J615" i="1" s="1"/>
  <c r="I620" i="1"/>
  <c r="H620" i="1"/>
  <c r="G620" i="1"/>
  <c r="F620" i="1"/>
  <c r="F615" i="1" s="1"/>
  <c r="E620" i="1"/>
  <c r="K620" i="1" s="1"/>
  <c r="K615" i="1" s="1"/>
  <c r="K619" i="1"/>
  <c r="J619" i="1"/>
  <c r="I619" i="1"/>
  <c r="H619" i="1"/>
  <c r="G619" i="1"/>
  <c r="F619" i="1"/>
  <c r="E619" i="1"/>
  <c r="J618" i="1"/>
  <c r="I618" i="1"/>
  <c r="H618" i="1"/>
  <c r="G618" i="1"/>
  <c r="F618" i="1"/>
  <c r="E618" i="1"/>
  <c r="K617" i="1"/>
  <c r="J617" i="1"/>
  <c r="I617" i="1"/>
  <c r="H617" i="1"/>
  <c r="G617" i="1"/>
  <c r="F617" i="1"/>
  <c r="E617" i="1"/>
  <c r="J616" i="1"/>
  <c r="I616" i="1"/>
  <c r="H616" i="1"/>
  <c r="G616" i="1"/>
  <c r="F616" i="1"/>
  <c r="E616" i="1"/>
  <c r="I615" i="1"/>
  <c r="H615" i="1"/>
  <c r="G615" i="1"/>
  <c r="E615" i="1"/>
  <c r="K612" i="1"/>
  <c r="K611" i="1"/>
  <c r="K606" i="1" s="1"/>
  <c r="J610" i="1"/>
  <c r="J605" i="1" s="1"/>
  <c r="I610" i="1"/>
  <c r="H610" i="1"/>
  <c r="G610" i="1"/>
  <c r="F610" i="1"/>
  <c r="F605" i="1" s="1"/>
  <c r="E610" i="1"/>
  <c r="K610" i="1" s="1"/>
  <c r="K605" i="1" s="1"/>
  <c r="K609" i="1"/>
  <c r="J609" i="1"/>
  <c r="I609" i="1"/>
  <c r="H609" i="1"/>
  <c r="G609" i="1"/>
  <c r="F609" i="1"/>
  <c r="E609" i="1"/>
  <c r="K608" i="1"/>
  <c r="J608" i="1"/>
  <c r="I608" i="1"/>
  <c r="H608" i="1"/>
  <c r="G608" i="1"/>
  <c r="F608" i="1"/>
  <c r="E608" i="1"/>
  <c r="K607" i="1"/>
  <c r="J607" i="1"/>
  <c r="I607" i="1"/>
  <c r="H607" i="1"/>
  <c r="G607" i="1"/>
  <c r="F607" i="1"/>
  <c r="E607" i="1"/>
  <c r="J606" i="1"/>
  <c r="I606" i="1"/>
  <c r="H606" i="1"/>
  <c r="G606" i="1"/>
  <c r="F606" i="1"/>
  <c r="E606" i="1"/>
  <c r="I605" i="1"/>
  <c r="H605" i="1"/>
  <c r="G605" i="1"/>
  <c r="E605" i="1"/>
  <c r="K604" i="1"/>
  <c r="G603" i="1"/>
  <c r="F603" i="1"/>
  <c r="F600" i="1" s="1"/>
  <c r="F580" i="1" s="1"/>
  <c r="F575" i="1" s="1"/>
  <c r="E603" i="1"/>
  <c r="K603" i="1" s="1"/>
  <c r="K583" i="1" s="1"/>
  <c r="K578" i="1" s="1"/>
  <c r="K602" i="1"/>
  <c r="K601" i="1"/>
  <c r="J600" i="1"/>
  <c r="I600" i="1"/>
  <c r="H600" i="1"/>
  <c r="G600" i="1"/>
  <c r="J599" i="1"/>
  <c r="I599" i="1"/>
  <c r="H599" i="1"/>
  <c r="G599" i="1"/>
  <c r="F599" i="1"/>
  <c r="E599" i="1"/>
  <c r="K599" i="1" s="1"/>
  <c r="J598" i="1"/>
  <c r="I598" i="1"/>
  <c r="I595" i="1" s="1"/>
  <c r="H598" i="1"/>
  <c r="G598" i="1"/>
  <c r="E598" i="1"/>
  <c r="E595" i="1" s="1"/>
  <c r="J597" i="1"/>
  <c r="I597" i="1"/>
  <c r="H597" i="1"/>
  <c r="H595" i="1" s="1"/>
  <c r="G597" i="1"/>
  <c r="K597" i="1" s="1"/>
  <c r="F597" i="1"/>
  <c r="E597" i="1"/>
  <c r="J596" i="1"/>
  <c r="I596" i="1"/>
  <c r="H596" i="1"/>
  <c r="G596" i="1"/>
  <c r="K596" i="1" s="1"/>
  <c r="F596" i="1"/>
  <c r="E596" i="1"/>
  <c r="J595" i="1"/>
  <c r="K594" i="1"/>
  <c r="K593" i="1"/>
  <c r="K592" i="1"/>
  <c r="K582" i="1" s="1"/>
  <c r="K577" i="1" s="1"/>
  <c r="K591" i="1"/>
  <c r="J590" i="1"/>
  <c r="I590" i="1"/>
  <c r="I580" i="1" s="1"/>
  <c r="I575" i="1" s="1"/>
  <c r="H590" i="1"/>
  <c r="H580" i="1" s="1"/>
  <c r="H575" i="1" s="1"/>
  <c r="G590" i="1"/>
  <c r="F590" i="1"/>
  <c r="E590" i="1"/>
  <c r="K590" i="1" s="1"/>
  <c r="J589" i="1"/>
  <c r="I589" i="1"/>
  <c r="H589" i="1"/>
  <c r="G589" i="1"/>
  <c r="K589" i="1" s="1"/>
  <c r="F589" i="1"/>
  <c r="E589" i="1"/>
  <c r="J588" i="1"/>
  <c r="I588" i="1"/>
  <c r="H588" i="1"/>
  <c r="G588" i="1"/>
  <c r="G585" i="1" s="1"/>
  <c r="F588" i="1"/>
  <c r="E588" i="1"/>
  <c r="J587" i="1"/>
  <c r="J585" i="1" s="1"/>
  <c r="I587" i="1"/>
  <c r="H587" i="1"/>
  <c r="G587" i="1"/>
  <c r="F587" i="1"/>
  <c r="F585" i="1" s="1"/>
  <c r="E587" i="1"/>
  <c r="K587" i="1" s="1"/>
  <c r="J586" i="1"/>
  <c r="I586" i="1"/>
  <c r="I585" i="1" s="1"/>
  <c r="H586" i="1"/>
  <c r="G586" i="1"/>
  <c r="F586" i="1"/>
  <c r="E586" i="1"/>
  <c r="E585" i="1" s="1"/>
  <c r="H585" i="1"/>
  <c r="K584" i="1"/>
  <c r="K579" i="1" s="1"/>
  <c r="J584" i="1"/>
  <c r="J574" i="1" s="1"/>
  <c r="J569" i="1" s="1"/>
  <c r="I584" i="1"/>
  <c r="H584" i="1"/>
  <c r="G584" i="1"/>
  <c r="G579" i="1" s="1"/>
  <c r="F584" i="1"/>
  <c r="F574" i="1" s="1"/>
  <c r="F569" i="1" s="1"/>
  <c r="E584" i="1"/>
  <c r="J583" i="1"/>
  <c r="J578" i="1" s="1"/>
  <c r="I583" i="1"/>
  <c r="I573" i="1" s="1"/>
  <c r="I568" i="1" s="1"/>
  <c r="H583" i="1"/>
  <c r="G583" i="1"/>
  <c r="F583" i="1"/>
  <c r="F578" i="1" s="1"/>
  <c r="E583" i="1"/>
  <c r="E573" i="1" s="1"/>
  <c r="J582" i="1"/>
  <c r="I582" i="1"/>
  <c r="I577" i="1" s="1"/>
  <c r="H582" i="1"/>
  <c r="H572" i="1" s="1"/>
  <c r="H567" i="1" s="1"/>
  <c r="G582" i="1"/>
  <c r="F582" i="1"/>
  <c r="E582" i="1"/>
  <c r="E577" i="1" s="1"/>
  <c r="K581" i="1"/>
  <c r="J581" i="1"/>
  <c r="I581" i="1"/>
  <c r="H581" i="1"/>
  <c r="H576" i="1" s="1"/>
  <c r="G581" i="1"/>
  <c r="G571" i="1" s="1"/>
  <c r="F581" i="1"/>
  <c r="E581" i="1"/>
  <c r="J580" i="1"/>
  <c r="G580" i="1"/>
  <c r="G575" i="1" s="1"/>
  <c r="J579" i="1"/>
  <c r="I579" i="1"/>
  <c r="H579" i="1"/>
  <c r="F579" i="1"/>
  <c r="E579" i="1"/>
  <c r="I578" i="1"/>
  <c r="H578" i="1"/>
  <c r="G578" i="1"/>
  <c r="E578" i="1"/>
  <c r="J577" i="1"/>
  <c r="H577" i="1"/>
  <c r="G577" i="1"/>
  <c r="F577" i="1"/>
  <c r="K576" i="1"/>
  <c r="J576" i="1"/>
  <c r="I576" i="1"/>
  <c r="G576" i="1"/>
  <c r="F576" i="1"/>
  <c r="E576" i="1"/>
  <c r="J575" i="1"/>
  <c r="I574" i="1"/>
  <c r="I569" i="1" s="1"/>
  <c r="H574" i="1"/>
  <c r="E574" i="1"/>
  <c r="E569" i="1" s="1"/>
  <c r="H573" i="1"/>
  <c r="H568" i="1" s="1"/>
  <c r="G573" i="1"/>
  <c r="J572" i="1"/>
  <c r="G572" i="1"/>
  <c r="G567" i="1" s="1"/>
  <c r="F572" i="1"/>
  <c r="J571" i="1"/>
  <c r="I571" i="1"/>
  <c r="F571" i="1"/>
  <c r="E571" i="1"/>
  <c r="H569" i="1"/>
  <c r="G568" i="1"/>
  <c r="J567" i="1"/>
  <c r="F567" i="1"/>
  <c r="I566" i="1"/>
  <c r="E566" i="1"/>
  <c r="K564" i="1"/>
  <c r="K563" i="1"/>
  <c r="K562" i="1"/>
  <c r="K561" i="1"/>
  <c r="J560" i="1"/>
  <c r="I560" i="1"/>
  <c r="H560" i="1"/>
  <c r="G560" i="1"/>
  <c r="K560" i="1" s="1"/>
  <c r="F560" i="1"/>
  <c r="E560" i="1"/>
  <c r="J559" i="1"/>
  <c r="I559" i="1"/>
  <c r="H559" i="1"/>
  <c r="G559" i="1"/>
  <c r="F559" i="1"/>
  <c r="E559" i="1"/>
  <c r="K559" i="1" s="1"/>
  <c r="J558" i="1"/>
  <c r="I558" i="1"/>
  <c r="I555" i="1" s="1"/>
  <c r="H558" i="1"/>
  <c r="G558" i="1"/>
  <c r="F558" i="1"/>
  <c r="E558" i="1"/>
  <c r="E555" i="1" s="1"/>
  <c r="J557" i="1"/>
  <c r="I557" i="1"/>
  <c r="H557" i="1"/>
  <c r="H555" i="1" s="1"/>
  <c r="G557" i="1"/>
  <c r="K557" i="1" s="1"/>
  <c r="F557" i="1"/>
  <c r="E557" i="1"/>
  <c r="J556" i="1"/>
  <c r="I556" i="1"/>
  <c r="H556" i="1"/>
  <c r="G556" i="1"/>
  <c r="K556" i="1" s="1"/>
  <c r="F556" i="1"/>
  <c r="E556" i="1"/>
  <c r="J555" i="1"/>
  <c r="F555" i="1"/>
  <c r="J554" i="1"/>
  <c r="I554" i="1"/>
  <c r="I549" i="1" s="1"/>
  <c r="H554" i="1"/>
  <c r="H544" i="1" s="1"/>
  <c r="H539" i="1" s="1"/>
  <c r="G554" i="1"/>
  <c r="F554" i="1"/>
  <c r="E554" i="1"/>
  <c r="E549" i="1" s="1"/>
  <c r="K549" i="1" s="1"/>
  <c r="J553" i="1"/>
  <c r="I553" i="1"/>
  <c r="H553" i="1"/>
  <c r="H550" i="1" s="1"/>
  <c r="G553" i="1"/>
  <c r="K553" i="1" s="1"/>
  <c r="F553" i="1"/>
  <c r="E553" i="1"/>
  <c r="J552" i="1"/>
  <c r="J542" i="1" s="1"/>
  <c r="J537" i="1" s="1"/>
  <c r="I552" i="1"/>
  <c r="H552" i="1"/>
  <c r="G552" i="1"/>
  <c r="K552" i="1" s="1"/>
  <c r="F552" i="1"/>
  <c r="F542" i="1" s="1"/>
  <c r="F537" i="1" s="1"/>
  <c r="E552" i="1"/>
  <c r="J551" i="1"/>
  <c r="J550" i="1" s="1"/>
  <c r="I551" i="1"/>
  <c r="I541" i="1" s="1"/>
  <c r="H551" i="1"/>
  <c r="G551" i="1"/>
  <c r="F551" i="1"/>
  <c r="F550" i="1" s="1"/>
  <c r="E551" i="1"/>
  <c r="K551" i="1" s="1"/>
  <c r="I550" i="1"/>
  <c r="E550" i="1"/>
  <c r="J549" i="1"/>
  <c r="H549" i="1"/>
  <c r="G549" i="1"/>
  <c r="F549" i="1"/>
  <c r="J548" i="1"/>
  <c r="I548" i="1"/>
  <c r="G548" i="1"/>
  <c r="F548" i="1"/>
  <c r="E548" i="1"/>
  <c r="J547" i="1"/>
  <c r="I547" i="1"/>
  <c r="H547" i="1"/>
  <c r="F547" i="1"/>
  <c r="E547" i="1"/>
  <c r="I546" i="1"/>
  <c r="H546" i="1"/>
  <c r="G546" i="1"/>
  <c r="E546" i="1"/>
  <c r="E545" i="1" s="1"/>
  <c r="J544" i="1"/>
  <c r="G544" i="1"/>
  <c r="G539" i="1" s="1"/>
  <c r="F544" i="1"/>
  <c r="J543" i="1"/>
  <c r="J538" i="1" s="1"/>
  <c r="I543" i="1"/>
  <c r="F543" i="1"/>
  <c r="F538" i="1" s="1"/>
  <c r="E543" i="1"/>
  <c r="I542" i="1"/>
  <c r="I537" i="1" s="1"/>
  <c r="H542" i="1"/>
  <c r="E542" i="1"/>
  <c r="E537" i="1" s="1"/>
  <c r="H541" i="1"/>
  <c r="G541" i="1"/>
  <c r="G536" i="1" s="1"/>
  <c r="J539" i="1"/>
  <c r="F539" i="1"/>
  <c r="I538" i="1"/>
  <c r="E538" i="1"/>
  <c r="H537" i="1"/>
  <c r="K534" i="1"/>
  <c r="K533" i="1"/>
  <c r="K532" i="1"/>
  <c r="K531" i="1"/>
  <c r="J530" i="1"/>
  <c r="I530" i="1"/>
  <c r="H530" i="1"/>
  <c r="G530" i="1"/>
  <c r="F530" i="1"/>
  <c r="E530" i="1"/>
  <c r="K530" i="1" s="1"/>
  <c r="J529" i="1"/>
  <c r="I529" i="1"/>
  <c r="H529" i="1"/>
  <c r="G529" i="1"/>
  <c r="K529" i="1" s="1"/>
  <c r="F529" i="1"/>
  <c r="E529" i="1"/>
  <c r="J528" i="1"/>
  <c r="I528" i="1"/>
  <c r="H528" i="1"/>
  <c r="G528" i="1"/>
  <c r="G525" i="1" s="1"/>
  <c r="F528" i="1"/>
  <c r="E528" i="1"/>
  <c r="J527" i="1"/>
  <c r="J525" i="1" s="1"/>
  <c r="I527" i="1"/>
  <c r="H527" i="1"/>
  <c r="G527" i="1"/>
  <c r="F527" i="1"/>
  <c r="F525" i="1" s="1"/>
  <c r="E527" i="1"/>
  <c r="K527" i="1" s="1"/>
  <c r="J526" i="1"/>
  <c r="I526" i="1"/>
  <c r="I525" i="1" s="1"/>
  <c r="H526" i="1"/>
  <c r="G526" i="1"/>
  <c r="F526" i="1"/>
  <c r="E526" i="1"/>
  <c r="E525" i="1" s="1"/>
  <c r="K525" i="1" s="1"/>
  <c r="H525" i="1"/>
  <c r="K524" i="1"/>
  <c r="K523" i="1"/>
  <c r="K522" i="1"/>
  <c r="E522" i="1"/>
  <c r="K521" i="1"/>
  <c r="J520" i="1"/>
  <c r="I520" i="1"/>
  <c r="H520" i="1"/>
  <c r="G520" i="1"/>
  <c r="K520" i="1" s="1"/>
  <c r="F520" i="1"/>
  <c r="E520" i="1"/>
  <c r="J519" i="1"/>
  <c r="I519" i="1"/>
  <c r="H519" i="1"/>
  <c r="G519" i="1"/>
  <c r="K519" i="1" s="1"/>
  <c r="F519" i="1"/>
  <c r="E519" i="1"/>
  <c r="J518" i="1"/>
  <c r="J515" i="1" s="1"/>
  <c r="I518" i="1"/>
  <c r="H518" i="1"/>
  <c r="G518" i="1"/>
  <c r="F518" i="1"/>
  <c r="F515" i="1" s="1"/>
  <c r="E518" i="1"/>
  <c r="K518" i="1" s="1"/>
  <c r="J517" i="1"/>
  <c r="I517" i="1"/>
  <c r="I515" i="1" s="1"/>
  <c r="H517" i="1"/>
  <c r="G517" i="1"/>
  <c r="F517" i="1"/>
  <c r="E517" i="1"/>
  <c r="K517" i="1" s="1"/>
  <c r="J516" i="1"/>
  <c r="I516" i="1"/>
  <c r="H516" i="1"/>
  <c r="H515" i="1" s="1"/>
  <c r="G516" i="1"/>
  <c r="K516" i="1" s="1"/>
  <c r="F516" i="1"/>
  <c r="E516" i="1"/>
  <c r="G515" i="1"/>
  <c r="K514" i="1"/>
  <c r="K513" i="1"/>
  <c r="K498" i="1" s="1"/>
  <c r="K512" i="1"/>
  <c r="K497" i="1" s="1"/>
  <c r="K492" i="1" s="1"/>
  <c r="K511" i="1"/>
  <c r="J510" i="1"/>
  <c r="I510" i="1"/>
  <c r="I495" i="1" s="1"/>
  <c r="H510" i="1"/>
  <c r="H495" i="1" s="1"/>
  <c r="H490" i="1" s="1"/>
  <c r="G510" i="1"/>
  <c r="F510" i="1"/>
  <c r="E510" i="1"/>
  <c r="K510" i="1" s="1"/>
  <c r="J509" i="1"/>
  <c r="I509" i="1"/>
  <c r="H509" i="1"/>
  <c r="G509" i="1"/>
  <c r="F509" i="1"/>
  <c r="E509" i="1"/>
  <c r="K509" i="1" s="1"/>
  <c r="J508" i="1"/>
  <c r="I508" i="1"/>
  <c r="H508" i="1"/>
  <c r="H505" i="1" s="1"/>
  <c r="G508" i="1"/>
  <c r="K508" i="1" s="1"/>
  <c r="F508" i="1"/>
  <c r="E508" i="1"/>
  <c r="J507" i="1"/>
  <c r="I507" i="1"/>
  <c r="H507" i="1"/>
  <c r="G507" i="1"/>
  <c r="K507" i="1" s="1"/>
  <c r="F507" i="1"/>
  <c r="E507" i="1"/>
  <c r="J506" i="1"/>
  <c r="J505" i="1" s="1"/>
  <c r="I506" i="1"/>
  <c r="H506" i="1"/>
  <c r="G506" i="1"/>
  <c r="F506" i="1"/>
  <c r="F505" i="1" s="1"/>
  <c r="E506" i="1"/>
  <c r="K506" i="1" s="1"/>
  <c r="I505" i="1"/>
  <c r="E505" i="1"/>
  <c r="J504" i="1"/>
  <c r="I504" i="1"/>
  <c r="H504" i="1"/>
  <c r="H494" i="1" s="1"/>
  <c r="G504" i="1"/>
  <c r="K504" i="1" s="1"/>
  <c r="F504" i="1"/>
  <c r="E504" i="1"/>
  <c r="J503" i="1"/>
  <c r="I503" i="1"/>
  <c r="H503" i="1"/>
  <c r="G503" i="1"/>
  <c r="G500" i="1" s="1"/>
  <c r="F503" i="1"/>
  <c r="E503" i="1"/>
  <c r="J502" i="1"/>
  <c r="J500" i="1" s="1"/>
  <c r="J490" i="1" s="1"/>
  <c r="I502" i="1"/>
  <c r="H502" i="1"/>
  <c r="G502" i="1"/>
  <c r="F502" i="1"/>
  <c r="F500" i="1" s="1"/>
  <c r="F490" i="1" s="1"/>
  <c r="E502" i="1"/>
  <c r="K502" i="1" s="1"/>
  <c r="J501" i="1"/>
  <c r="I501" i="1"/>
  <c r="I500" i="1" s="1"/>
  <c r="H501" i="1"/>
  <c r="G501" i="1"/>
  <c r="F501" i="1"/>
  <c r="E501" i="1"/>
  <c r="E500" i="1" s="1"/>
  <c r="H500" i="1"/>
  <c r="K499" i="1"/>
  <c r="J499" i="1"/>
  <c r="I499" i="1"/>
  <c r="H499" i="1"/>
  <c r="G499" i="1"/>
  <c r="G494" i="1" s="1"/>
  <c r="F499" i="1"/>
  <c r="E499" i="1"/>
  <c r="J498" i="1"/>
  <c r="J493" i="1" s="1"/>
  <c r="I498" i="1"/>
  <c r="H498" i="1"/>
  <c r="G498" i="1"/>
  <c r="F498" i="1"/>
  <c r="F493" i="1" s="1"/>
  <c r="E498" i="1"/>
  <c r="J497" i="1"/>
  <c r="I497" i="1"/>
  <c r="I492" i="1" s="1"/>
  <c r="H497" i="1"/>
  <c r="G497" i="1"/>
  <c r="F497" i="1"/>
  <c r="E497" i="1"/>
  <c r="E492" i="1" s="1"/>
  <c r="K496" i="1"/>
  <c r="J496" i="1"/>
  <c r="I496" i="1"/>
  <c r="H496" i="1"/>
  <c r="H491" i="1" s="1"/>
  <c r="G496" i="1"/>
  <c r="F496" i="1"/>
  <c r="E496" i="1"/>
  <c r="J495" i="1"/>
  <c r="G495" i="1"/>
  <c r="G490" i="1" s="1"/>
  <c r="F495" i="1"/>
  <c r="J494" i="1"/>
  <c r="I494" i="1"/>
  <c r="F494" i="1"/>
  <c r="E494" i="1"/>
  <c r="I493" i="1"/>
  <c r="H493" i="1"/>
  <c r="E493" i="1"/>
  <c r="H492" i="1"/>
  <c r="G492" i="1"/>
  <c r="J491" i="1"/>
  <c r="G491" i="1"/>
  <c r="F491" i="1"/>
  <c r="K489" i="1"/>
  <c r="K488" i="1"/>
  <c r="K487" i="1"/>
  <c r="K486" i="1"/>
  <c r="J485" i="1"/>
  <c r="I485" i="1"/>
  <c r="H485" i="1"/>
  <c r="G485" i="1"/>
  <c r="F485" i="1"/>
  <c r="E485" i="1"/>
  <c r="K485" i="1" s="1"/>
  <c r="J484" i="1"/>
  <c r="I484" i="1"/>
  <c r="H484" i="1"/>
  <c r="G484" i="1"/>
  <c r="K484" i="1" s="1"/>
  <c r="F484" i="1"/>
  <c r="E484" i="1"/>
  <c r="J483" i="1"/>
  <c r="I483" i="1"/>
  <c r="H483" i="1"/>
  <c r="G483" i="1"/>
  <c r="G480" i="1" s="1"/>
  <c r="F483" i="1"/>
  <c r="E483" i="1"/>
  <c r="J482" i="1"/>
  <c r="J480" i="1" s="1"/>
  <c r="I482" i="1"/>
  <c r="H482" i="1"/>
  <c r="G482" i="1"/>
  <c r="F482" i="1"/>
  <c r="F480" i="1" s="1"/>
  <c r="E482" i="1"/>
  <c r="K482" i="1" s="1"/>
  <c r="J481" i="1"/>
  <c r="I481" i="1"/>
  <c r="I480" i="1" s="1"/>
  <c r="H481" i="1"/>
  <c r="G481" i="1"/>
  <c r="F481" i="1"/>
  <c r="E481" i="1"/>
  <c r="E480" i="1" s="1"/>
  <c r="H480" i="1"/>
  <c r="K479" i="1"/>
  <c r="K478" i="1"/>
  <c r="K477" i="1"/>
  <c r="K476" i="1"/>
  <c r="J475" i="1"/>
  <c r="I475" i="1"/>
  <c r="H475" i="1"/>
  <c r="G475" i="1"/>
  <c r="K475" i="1" s="1"/>
  <c r="F475" i="1"/>
  <c r="E475" i="1"/>
  <c r="J474" i="1"/>
  <c r="I474" i="1"/>
  <c r="H474" i="1"/>
  <c r="G474" i="1"/>
  <c r="F474" i="1"/>
  <c r="E474" i="1"/>
  <c r="K474" i="1" s="1"/>
  <c r="J473" i="1"/>
  <c r="I473" i="1"/>
  <c r="I470" i="1" s="1"/>
  <c r="H473" i="1"/>
  <c r="G473" i="1"/>
  <c r="F473" i="1"/>
  <c r="E473" i="1"/>
  <c r="E470" i="1" s="1"/>
  <c r="J472" i="1"/>
  <c r="I472" i="1"/>
  <c r="H472" i="1"/>
  <c r="H470" i="1" s="1"/>
  <c r="G472" i="1"/>
  <c r="K472" i="1" s="1"/>
  <c r="F472" i="1"/>
  <c r="E472" i="1"/>
  <c r="J471" i="1"/>
  <c r="I471" i="1"/>
  <c r="H471" i="1"/>
  <c r="G471" i="1"/>
  <c r="K471" i="1" s="1"/>
  <c r="F471" i="1"/>
  <c r="E471" i="1"/>
  <c r="J470" i="1"/>
  <c r="F470" i="1"/>
  <c r="J469" i="1"/>
  <c r="I469" i="1"/>
  <c r="I464" i="1" s="1"/>
  <c r="I454" i="1" s="1"/>
  <c r="H469" i="1"/>
  <c r="H448" i="1" s="1"/>
  <c r="H443" i="1" s="1"/>
  <c r="G469" i="1"/>
  <c r="F469" i="1"/>
  <c r="E469" i="1"/>
  <c r="E464" i="1" s="1"/>
  <c r="J468" i="1"/>
  <c r="I468" i="1"/>
  <c r="H468" i="1"/>
  <c r="H465" i="1" s="1"/>
  <c r="G468" i="1"/>
  <c r="K468" i="1" s="1"/>
  <c r="F468" i="1"/>
  <c r="E468" i="1"/>
  <c r="J467" i="1"/>
  <c r="J446" i="1" s="1"/>
  <c r="J441" i="1" s="1"/>
  <c r="I467" i="1"/>
  <c r="H467" i="1"/>
  <c r="G467" i="1"/>
  <c r="K467" i="1" s="1"/>
  <c r="F467" i="1"/>
  <c r="F446" i="1" s="1"/>
  <c r="F441" i="1" s="1"/>
  <c r="E467" i="1"/>
  <c r="J466" i="1"/>
  <c r="J465" i="1" s="1"/>
  <c r="I466" i="1"/>
  <c r="I445" i="1" s="1"/>
  <c r="H466" i="1"/>
  <c r="G466" i="1"/>
  <c r="F466" i="1"/>
  <c r="F465" i="1" s="1"/>
  <c r="E466" i="1"/>
  <c r="K466" i="1" s="1"/>
  <c r="I465" i="1"/>
  <c r="E465" i="1"/>
  <c r="J464" i="1"/>
  <c r="H464" i="1"/>
  <c r="G464" i="1"/>
  <c r="F464" i="1"/>
  <c r="J463" i="1"/>
  <c r="I463" i="1"/>
  <c r="G463" i="1"/>
  <c r="F463" i="1"/>
  <c r="E463" i="1"/>
  <c r="J462" i="1"/>
  <c r="I462" i="1"/>
  <c r="H462" i="1"/>
  <c r="F462" i="1"/>
  <c r="E462" i="1"/>
  <c r="I461" i="1"/>
  <c r="H461" i="1"/>
  <c r="G461" i="1"/>
  <c r="E461" i="1"/>
  <c r="K460" i="1"/>
  <c r="K459" i="1"/>
  <c r="K458" i="1"/>
  <c r="K457" i="1"/>
  <c r="K456" i="1"/>
  <c r="J453" i="1"/>
  <c r="I453" i="1"/>
  <c r="H453" i="1"/>
  <c r="G453" i="1"/>
  <c r="K453" i="1" s="1"/>
  <c r="F453" i="1"/>
  <c r="E453" i="1"/>
  <c r="J452" i="1"/>
  <c r="I452" i="1"/>
  <c r="H452" i="1"/>
  <c r="G452" i="1"/>
  <c r="G449" i="1" s="1"/>
  <c r="F452" i="1"/>
  <c r="E452" i="1"/>
  <c r="J451" i="1"/>
  <c r="J449" i="1" s="1"/>
  <c r="I451" i="1"/>
  <c r="H451" i="1"/>
  <c r="G451" i="1"/>
  <c r="F451" i="1"/>
  <c r="F449" i="1" s="1"/>
  <c r="E451" i="1"/>
  <c r="K451" i="1" s="1"/>
  <c r="J450" i="1"/>
  <c r="I450" i="1"/>
  <c r="I449" i="1" s="1"/>
  <c r="H450" i="1"/>
  <c r="G450" i="1"/>
  <c r="F450" i="1"/>
  <c r="E450" i="1"/>
  <c r="E449" i="1" s="1"/>
  <c r="H449" i="1"/>
  <c r="J448" i="1"/>
  <c r="G448" i="1"/>
  <c r="G443" i="1" s="1"/>
  <c r="F448" i="1"/>
  <c r="J447" i="1"/>
  <c r="J442" i="1" s="1"/>
  <c r="I447" i="1"/>
  <c r="F447" i="1"/>
  <c r="F442" i="1" s="1"/>
  <c r="E447" i="1"/>
  <c r="I446" i="1"/>
  <c r="I441" i="1" s="1"/>
  <c r="H446" i="1"/>
  <c r="E446" i="1"/>
  <c r="E441" i="1" s="1"/>
  <c r="H445" i="1"/>
  <c r="G445" i="1"/>
  <c r="J443" i="1"/>
  <c r="F443" i="1"/>
  <c r="I442" i="1"/>
  <c r="E442" i="1"/>
  <c r="H441" i="1"/>
  <c r="G440" i="1"/>
  <c r="K438" i="1"/>
  <c r="K437" i="1"/>
  <c r="K436" i="1"/>
  <c r="K435" i="1"/>
  <c r="J434" i="1"/>
  <c r="I434" i="1"/>
  <c r="H434" i="1"/>
  <c r="G434" i="1"/>
  <c r="F434" i="1"/>
  <c r="E434" i="1"/>
  <c r="K434" i="1" s="1"/>
  <c r="J433" i="1"/>
  <c r="I433" i="1"/>
  <c r="H433" i="1"/>
  <c r="G433" i="1"/>
  <c r="K433" i="1" s="1"/>
  <c r="F433" i="1"/>
  <c r="E433" i="1"/>
  <c r="J432" i="1"/>
  <c r="I432" i="1"/>
  <c r="H432" i="1"/>
  <c r="G432" i="1"/>
  <c r="G429" i="1" s="1"/>
  <c r="F432" i="1"/>
  <c r="E432" i="1"/>
  <c r="J431" i="1"/>
  <c r="J429" i="1" s="1"/>
  <c r="I431" i="1"/>
  <c r="H431" i="1"/>
  <c r="G431" i="1"/>
  <c r="F431" i="1"/>
  <c r="F429" i="1" s="1"/>
  <c r="E431" i="1"/>
  <c r="K431" i="1" s="1"/>
  <c r="J430" i="1"/>
  <c r="I430" i="1"/>
  <c r="I429" i="1" s="1"/>
  <c r="H430" i="1"/>
  <c r="G430" i="1"/>
  <c r="F430" i="1"/>
  <c r="E430" i="1"/>
  <c r="E429" i="1" s="1"/>
  <c r="K429" i="1" s="1"/>
  <c r="H429" i="1"/>
  <c r="J428" i="1"/>
  <c r="I428" i="1"/>
  <c r="H428" i="1"/>
  <c r="G428" i="1"/>
  <c r="K428" i="1" s="1"/>
  <c r="F428" i="1"/>
  <c r="E428" i="1"/>
  <c r="J427" i="1"/>
  <c r="J424" i="1" s="1"/>
  <c r="I427" i="1"/>
  <c r="H427" i="1"/>
  <c r="G427" i="1"/>
  <c r="F427" i="1"/>
  <c r="F424" i="1" s="1"/>
  <c r="E427" i="1"/>
  <c r="K427" i="1" s="1"/>
  <c r="J426" i="1"/>
  <c r="I426" i="1"/>
  <c r="I421" i="1" s="1"/>
  <c r="I419" i="1" s="1"/>
  <c r="H426" i="1"/>
  <c r="G426" i="1"/>
  <c r="F426" i="1"/>
  <c r="E426" i="1"/>
  <c r="E421" i="1" s="1"/>
  <c r="J425" i="1"/>
  <c r="I425" i="1"/>
  <c r="H425" i="1"/>
  <c r="H424" i="1" s="1"/>
  <c r="G425" i="1"/>
  <c r="K425" i="1" s="1"/>
  <c r="F425" i="1"/>
  <c r="E425" i="1"/>
  <c r="G424" i="1"/>
  <c r="J423" i="1"/>
  <c r="I423" i="1"/>
  <c r="H423" i="1"/>
  <c r="F423" i="1"/>
  <c r="E423" i="1"/>
  <c r="I422" i="1"/>
  <c r="H422" i="1"/>
  <c r="G422" i="1"/>
  <c r="E422" i="1"/>
  <c r="J421" i="1"/>
  <c r="H421" i="1"/>
  <c r="G421" i="1"/>
  <c r="F421" i="1"/>
  <c r="J420" i="1"/>
  <c r="I420" i="1"/>
  <c r="G420" i="1"/>
  <c r="F420" i="1"/>
  <c r="E420" i="1"/>
  <c r="K418" i="1"/>
  <c r="K417" i="1"/>
  <c r="K416" i="1"/>
  <c r="K415" i="1"/>
  <c r="J414" i="1"/>
  <c r="I414" i="1"/>
  <c r="H414" i="1"/>
  <c r="G414" i="1"/>
  <c r="F414" i="1"/>
  <c r="E414" i="1"/>
  <c r="K414" i="1" s="1"/>
  <c r="J413" i="1"/>
  <c r="I413" i="1"/>
  <c r="H413" i="1"/>
  <c r="G413" i="1"/>
  <c r="K413" i="1" s="1"/>
  <c r="F413" i="1"/>
  <c r="E413" i="1"/>
  <c r="J412" i="1"/>
  <c r="I412" i="1"/>
  <c r="H412" i="1"/>
  <c r="G412" i="1"/>
  <c r="G409" i="1" s="1"/>
  <c r="F412" i="1"/>
  <c r="E412" i="1"/>
  <c r="J411" i="1"/>
  <c r="J409" i="1" s="1"/>
  <c r="I411" i="1"/>
  <c r="H411" i="1"/>
  <c r="G411" i="1"/>
  <c r="F411" i="1"/>
  <c r="F409" i="1" s="1"/>
  <c r="E411" i="1"/>
  <c r="K411" i="1" s="1"/>
  <c r="J410" i="1"/>
  <c r="I410" i="1"/>
  <c r="I409" i="1" s="1"/>
  <c r="H410" i="1"/>
  <c r="G410" i="1"/>
  <c r="F410" i="1"/>
  <c r="E410" i="1"/>
  <c r="E409" i="1" s="1"/>
  <c r="H409" i="1"/>
  <c r="K408" i="1"/>
  <c r="K407" i="1"/>
  <c r="K406" i="1"/>
  <c r="K405" i="1"/>
  <c r="J404" i="1"/>
  <c r="I404" i="1"/>
  <c r="H404" i="1"/>
  <c r="G404" i="1"/>
  <c r="K404" i="1" s="1"/>
  <c r="F404" i="1"/>
  <c r="E404" i="1"/>
  <c r="J403" i="1"/>
  <c r="I403" i="1"/>
  <c r="H403" i="1"/>
  <c r="G403" i="1"/>
  <c r="F403" i="1"/>
  <c r="E403" i="1"/>
  <c r="K403" i="1" s="1"/>
  <c r="J402" i="1"/>
  <c r="I402" i="1"/>
  <c r="I399" i="1" s="1"/>
  <c r="H402" i="1"/>
  <c r="G402" i="1"/>
  <c r="F402" i="1"/>
  <c r="E402" i="1"/>
  <c r="E399" i="1" s="1"/>
  <c r="J401" i="1"/>
  <c r="I401" i="1"/>
  <c r="H401" i="1"/>
  <c r="H399" i="1" s="1"/>
  <c r="G401" i="1"/>
  <c r="K401" i="1" s="1"/>
  <c r="F401" i="1"/>
  <c r="E401" i="1"/>
  <c r="J400" i="1"/>
  <c r="I400" i="1"/>
  <c r="H400" i="1"/>
  <c r="G400" i="1"/>
  <c r="K400" i="1" s="1"/>
  <c r="F400" i="1"/>
  <c r="E400" i="1"/>
  <c r="J399" i="1"/>
  <c r="F399" i="1"/>
  <c r="K398" i="1"/>
  <c r="K397" i="1"/>
  <c r="K396" i="1"/>
  <c r="K395" i="1"/>
  <c r="J394" i="1"/>
  <c r="I394" i="1"/>
  <c r="H394" i="1"/>
  <c r="G394" i="1"/>
  <c r="F394" i="1"/>
  <c r="E394" i="1"/>
  <c r="K394" i="1" s="1"/>
  <c r="J393" i="1"/>
  <c r="I393" i="1"/>
  <c r="H393" i="1"/>
  <c r="G393" i="1"/>
  <c r="K393" i="1" s="1"/>
  <c r="F393" i="1"/>
  <c r="E393" i="1"/>
  <c r="J392" i="1"/>
  <c r="I392" i="1"/>
  <c r="H392" i="1"/>
  <c r="G392" i="1"/>
  <c r="G389" i="1" s="1"/>
  <c r="F392" i="1"/>
  <c r="E392" i="1"/>
  <c r="J391" i="1"/>
  <c r="J389" i="1" s="1"/>
  <c r="I391" i="1"/>
  <c r="H391" i="1"/>
  <c r="G391" i="1"/>
  <c r="F391" i="1"/>
  <c r="F389" i="1" s="1"/>
  <c r="E391" i="1"/>
  <c r="K391" i="1" s="1"/>
  <c r="J390" i="1"/>
  <c r="I390" i="1"/>
  <c r="I389" i="1" s="1"/>
  <c r="H390" i="1"/>
  <c r="G390" i="1"/>
  <c r="F390" i="1"/>
  <c r="E390" i="1"/>
  <c r="E389" i="1" s="1"/>
  <c r="H389" i="1"/>
  <c r="K388" i="1"/>
  <c r="K387" i="1"/>
  <c r="K386" i="1"/>
  <c r="E386" i="1"/>
  <c r="K385" i="1"/>
  <c r="J384" i="1"/>
  <c r="I384" i="1"/>
  <c r="H384" i="1"/>
  <c r="G384" i="1"/>
  <c r="K384" i="1" s="1"/>
  <c r="F384" i="1"/>
  <c r="E384" i="1"/>
  <c r="J383" i="1"/>
  <c r="I383" i="1"/>
  <c r="H383" i="1"/>
  <c r="G383" i="1"/>
  <c r="K383" i="1" s="1"/>
  <c r="F383" i="1"/>
  <c r="E383" i="1"/>
  <c r="J382" i="1"/>
  <c r="I382" i="1"/>
  <c r="H382" i="1"/>
  <c r="G382" i="1"/>
  <c r="F382" i="1"/>
  <c r="E382" i="1"/>
  <c r="K382" i="1" s="1"/>
  <c r="J381" i="1"/>
  <c r="I381" i="1"/>
  <c r="I379" i="1" s="1"/>
  <c r="H381" i="1"/>
  <c r="G381" i="1"/>
  <c r="F381" i="1"/>
  <c r="E381" i="1"/>
  <c r="K381" i="1" s="1"/>
  <c r="J380" i="1"/>
  <c r="I380" i="1"/>
  <c r="H380" i="1"/>
  <c r="H379" i="1" s="1"/>
  <c r="G380" i="1"/>
  <c r="K380" i="1" s="1"/>
  <c r="F380" i="1"/>
  <c r="E380" i="1"/>
  <c r="J379" i="1"/>
  <c r="G379" i="1"/>
  <c r="F379" i="1"/>
  <c r="K378" i="1"/>
  <c r="K377" i="1"/>
  <c r="E377" i="1"/>
  <c r="E367" i="1" s="1"/>
  <c r="K376" i="1"/>
  <c r="K375" i="1"/>
  <c r="J374" i="1"/>
  <c r="I374" i="1"/>
  <c r="H374" i="1"/>
  <c r="G374" i="1"/>
  <c r="F374" i="1"/>
  <c r="J373" i="1"/>
  <c r="I373" i="1"/>
  <c r="H373" i="1"/>
  <c r="G373" i="1"/>
  <c r="F373" i="1"/>
  <c r="E373" i="1"/>
  <c r="K373" i="1" s="1"/>
  <c r="J372" i="1"/>
  <c r="I372" i="1"/>
  <c r="H372" i="1"/>
  <c r="G372" i="1"/>
  <c r="F372" i="1"/>
  <c r="E372" i="1"/>
  <c r="K372" i="1" s="1"/>
  <c r="J371" i="1"/>
  <c r="I371" i="1"/>
  <c r="H371" i="1"/>
  <c r="H369" i="1" s="1"/>
  <c r="G371" i="1"/>
  <c r="K371" i="1" s="1"/>
  <c r="F371" i="1"/>
  <c r="E371" i="1"/>
  <c r="J370" i="1"/>
  <c r="I370" i="1"/>
  <c r="H370" i="1"/>
  <c r="G370" i="1"/>
  <c r="G369" i="1" s="1"/>
  <c r="F370" i="1"/>
  <c r="K370" i="1" s="1"/>
  <c r="E370" i="1"/>
  <c r="J369" i="1"/>
  <c r="I369" i="1"/>
  <c r="F369" i="1"/>
  <c r="E369" i="1"/>
  <c r="J368" i="1"/>
  <c r="I368" i="1"/>
  <c r="I363" i="1" s="1"/>
  <c r="H368" i="1"/>
  <c r="G368" i="1"/>
  <c r="F368" i="1"/>
  <c r="E368" i="1"/>
  <c r="E363" i="1" s="1"/>
  <c r="K363" i="1" s="1"/>
  <c r="J367" i="1"/>
  <c r="I367" i="1"/>
  <c r="H367" i="1"/>
  <c r="H362" i="1" s="1"/>
  <c r="H359" i="1" s="1"/>
  <c r="G367" i="1"/>
  <c r="F367" i="1"/>
  <c r="J366" i="1"/>
  <c r="I366" i="1"/>
  <c r="H366" i="1"/>
  <c r="G366" i="1"/>
  <c r="G361" i="1" s="1"/>
  <c r="G359" i="1" s="1"/>
  <c r="F366" i="1"/>
  <c r="K366" i="1" s="1"/>
  <c r="E366" i="1"/>
  <c r="J365" i="1"/>
  <c r="J364" i="1" s="1"/>
  <c r="I365" i="1"/>
  <c r="H365" i="1"/>
  <c r="G365" i="1"/>
  <c r="F365" i="1"/>
  <c r="F364" i="1" s="1"/>
  <c r="E365" i="1"/>
  <c r="K365" i="1" s="1"/>
  <c r="I364" i="1"/>
  <c r="H364" i="1"/>
  <c r="J363" i="1"/>
  <c r="H363" i="1"/>
  <c r="G363" i="1"/>
  <c r="F363" i="1"/>
  <c r="J362" i="1"/>
  <c r="I362" i="1"/>
  <c r="G362" i="1"/>
  <c r="F362" i="1"/>
  <c r="J361" i="1"/>
  <c r="I361" i="1"/>
  <c r="H361" i="1"/>
  <c r="F361" i="1"/>
  <c r="E361" i="1"/>
  <c r="K361" i="1" s="1"/>
  <c r="I360" i="1"/>
  <c r="H360" i="1"/>
  <c r="G360" i="1"/>
  <c r="E360" i="1"/>
  <c r="K358" i="1"/>
  <c r="K353" i="1" s="1"/>
  <c r="K357" i="1"/>
  <c r="K352" i="1" s="1"/>
  <c r="K356" i="1"/>
  <c r="K355" i="1"/>
  <c r="J354" i="1"/>
  <c r="I354" i="1"/>
  <c r="H354" i="1"/>
  <c r="G354" i="1"/>
  <c r="G349" i="1" s="1"/>
  <c r="F354" i="1"/>
  <c r="K354" i="1" s="1"/>
  <c r="K349" i="1" s="1"/>
  <c r="E354" i="1"/>
  <c r="J353" i="1"/>
  <c r="I353" i="1"/>
  <c r="H353" i="1"/>
  <c r="G353" i="1"/>
  <c r="F353" i="1"/>
  <c r="E353" i="1"/>
  <c r="J352" i="1"/>
  <c r="I352" i="1"/>
  <c r="H352" i="1"/>
  <c r="G352" i="1"/>
  <c r="F352" i="1"/>
  <c r="E352" i="1"/>
  <c r="K351" i="1"/>
  <c r="J351" i="1"/>
  <c r="I351" i="1"/>
  <c r="H351" i="1"/>
  <c r="G351" i="1"/>
  <c r="F351" i="1"/>
  <c r="E351" i="1"/>
  <c r="K350" i="1"/>
  <c r="J350" i="1"/>
  <c r="I350" i="1"/>
  <c r="H350" i="1"/>
  <c r="G350" i="1"/>
  <c r="F350" i="1"/>
  <c r="E350" i="1"/>
  <c r="J349" i="1"/>
  <c r="I349" i="1"/>
  <c r="H349" i="1"/>
  <c r="F349" i="1"/>
  <c r="E349" i="1"/>
  <c r="K348" i="1"/>
  <c r="K343" i="1" s="1"/>
  <c r="K347" i="1"/>
  <c r="G346" i="1"/>
  <c r="K346" i="1" s="1"/>
  <c r="K345" i="1"/>
  <c r="G345" i="1"/>
  <c r="J344" i="1"/>
  <c r="J339" i="1" s="1"/>
  <c r="I344" i="1"/>
  <c r="H344" i="1"/>
  <c r="F344" i="1"/>
  <c r="F339" i="1" s="1"/>
  <c r="E344" i="1"/>
  <c r="J343" i="1"/>
  <c r="I343" i="1"/>
  <c r="H343" i="1"/>
  <c r="G343" i="1"/>
  <c r="F343" i="1"/>
  <c r="E343" i="1"/>
  <c r="K342" i="1"/>
  <c r="J342" i="1"/>
  <c r="I342" i="1"/>
  <c r="H342" i="1"/>
  <c r="G342" i="1"/>
  <c r="F342" i="1"/>
  <c r="E342" i="1"/>
  <c r="J341" i="1"/>
  <c r="I341" i="1"/>
  <c r="H341" i="1"/>
  <c r="G341" i="1"/>
  <c r="F341" i="1"/>
  <c r="E341" i="1"/>
  <c r="K340" i="1"/>
  <c r="J340" i="1"/>
  <c r="I340" i="1"/>
  <c r="H340" i="1"/>
  <c r="G340" i="1"/>
  <c r="F340" i="1"/>
  <c r="E340" i="1"/>
  <c r="I339" i="1"/>
  <c r="H339" i="1"/>
  <c r="E339" i="1"/>
  <c r="K338" i="1"/>
  <c r="K337" i="1"/>
  <c r="K336" i="1"/>
  <c r="K335" i="1"/>
  <c r="J334" i="1"/>
  <c r="I334" i="1"/>
  <c r="H334" i="1"/>
  <c r="G334" i="1"/>
  <c r="F334" i="1"/>
  <c r="E334" i="1"/>
  <c r="K334" i="1" s="1"/>
  <c r="J333" i="1"/>
  <c r="I333" i="1"/>
  <c r="H333" i="1"/>
  <c r="G333" i="1"/>
  <c r="K333" i="1" s="1"/>
  <c r="F333" i="1"/>
  <c r="E333" i="1"/>
  <c r="J332" i="1"/>
  <c r="I332" i="1"/>
  <c r="H332" i="1"/>
  <c r="G332" i="1"/>
  <c r="F332" i="1"/>
  <c r="K332" i="1" s="1"/>
  <c r="E332" i="1"/>
  <c r="J331" i="1"/>
  <c r="J329" i="1" s="1"/>
  <c r="I331" i="1"/>
  <c r="H331" i="1"/>
  <c r="G331" i="1"/>
  <c r="F331" i="1"/>
  <c r="F329" i="1" s="1"/>
  <c r="E331" i="1"/>
  <c r="K331" i="1" s="1"/>
  <c r="J330" i="1"/>
  <c r="I330" i="1"/>
  <c r="I329" i="1" s="1"/>
  <c r="H330" i="1"/>
  <c r="H329" i="1" s="1"/>
  <c r="G330" i="1"/>
  <c r="F330" i="1"/>
  <c r="E330" i="1"/>
  <c r="E329" i="1" s="1"/>
  <c r="G329" i="1"/>
  <c r="K328" i="1"/>
  <c r="K327" i="1"/>
  <c r="K326" i="1"/>
  <c r="K325" i="1"/>
  <c r="J324" i="1"/>
  <c r="I324" i="1"/>
  <c r="H324" i="1"/>
  <c r="G324" i="1"/>
  <c r="F324" i="1"/>
  <c r="K324" i="1" s="1"/>
  <c r="E324" i="1"/>
  <c r="J323" i="1"/>
  <c r="I323" i="1"/>
  <c r="H323" i="1"/>
  <c r="G323" i="1"/>
  <c r="F323" i="1"/>
  <c r="E323" i="1"/>
  <c r="K323" i="1" s="1"/>
  <c r="J322" i="1"/>
  <c r="I322" i="1"/>
  <c r="H322" i="1"/>
  <c r="G322" i="1"/>
  <c r="F322" i="1"/>
  <c r="E322" i="1"/>
  <c r="K322" i="1" s="1"/>
  <c r="J321" i="1"/>
  <c r="I321" i="1"/>
  <c r="H321" i="1"/>
  <c r="H319" i="1" s="1"/>
  <c r="G321" i="1"/>
  <c r="K321" i="1" s="1"/>
  <c r="F321" i="1"/>
  <c r="E321" i="1"/>
  <c r="J320" i="1"/>
  <c r="J319" i="1" s="1"/>
  <c r="I320" i="1"/>
  <c r="H320" i="1"/>
  <c r="G320" i="1"/>
  <c r="G319" i="1" s="1"/>
  <c r="F320" i="1"/>
  <c r="K320" i="1" s="1"/>
  <c r="E320" i="1"/>
  <c r="I319" i="1"/>
  <c r="E319" i="1"/>
  <c r="K318" i="1"/>
  <c r="K317" i="1"/>
  <c r="K316" i="1"/>
  <c r="K315" i="1"/>
  <c r="J313" i="1"/>
  <c r="I313" i="1"/>
  <c r="H313" i="1"/>
  <c r="G313" i="1"/>
  <c r="F313" i="1"/>
  <c r="E313" i="1"/>
  <c r="K313" i="1" s="1"/>
  <c r="J312" i="1"/>
  <c r="I312" i="1"/>
  <c r="H312" i="1"/>
  <c r="G312" i="1"/>
  <c r="K312" i="1" s="1"/>
  <c r="F312" i="1"/>
  <c r="E312" i="1"/>
  <c r="J311" i="1"/>
  <c r="I311" i="1"/>
  <c r="H311" i="1"/>
  <c r="G311" i="1"/>
  <c r="F311" i="1"/>
  <c r="K311" i="1" s="1"/>
  <c r="E311" i="1"/>
  <c r="J310" i="1"/>
  <c r="J308" i="1" s="1"/>
  <c r="I310" i="1"/>
  <c r="H310" i="1"/>
  <c r="G310" i="1"/>
  <c r="F310" i="1"/>
  <c r="F308" i="1" s="1"/>
  <c r="E310" i="1"/>
  <c r="K310" i="1" s="1"/>
  <c r="J309" i="1"/>
  <c r="I309" i="1"/>
  <c r="I308" i="1" s="1"/>
  <c r="H309" i="1"/>
  <c r="H308" i="1" s="1"/>
  <c r="G309" i="1"/>
  <c r="F309" i="1"/>
  <c r="E309" i="1"/>
  <c r="E308" i="1" s="1"/>
  <c r="G308" i="1"/>
  <c r="K307" i="1"/>
  <c r="K306" i="1"/>
  <c r="K305" i="1"/>
  <c r="K304" i="1"/>
  <c r="J303" i="1"/>
  <c r="I303" i="1"/>
  <c r="H303" i="1"/>
  <c r="G303" i="1"/>
  <c r="F303" i="1"/>
  <c r="K303" i="1" s="1"/>
  <c r="E303" i="1"/>
  <c r="J302" i="1"/>
  <c r="I302" i="1"/>
  <c r="H302" i="1"/>
  <c r="G302" i="1"/>
  <c r="F302" i="1"/>
  <c r="E302" i="1"/>
  <c r="K302" i="1" s="1"/>
  <c r="J301" i="1"/>
  <c r="I301" i="1"/>
  <c r="H301" i="1"/>
  <c r="G301" i="1"/>
  <c r="F301" i="1"/>
  <c r="E301" i="1"/>
  <c r="K301" i="1" s="1"/>
  <c r="J300" i="1"/>
  <c r="I300" i="1"/>
  <c r="H300" i="1"/>
  <c r="H298" i="1" s="1"/>
  <c r="G300" i="1"/>
  <c r="K300" i="1" s="1"/>
  <c r="F300" i="1"/>
  <c r="E300" i="1"/>
  <c r="J299" i="1"/>
  <c r="J298" i="1" s="1"/>
  <c r="I299" i="1"/>
  <c r="H299" i="1"/>
  <c r="G299" i="1"/>
  <c r="G298" i="1" s="1"/>
  <c r="F299" i="1"/>
  <c r="K299" i="1" s="1"/>
  <c r="E299" i="1"/>
  <c r="I298" i="1"/>
  <c r="E298" i="1"/>
  <c r="K297" i="1"/>
  <c r="K296" i="1"/>
  <c r="K295" i="1"/>
  <c r="K294" i="1"/>
  <c r="J293" i="1"/>
  <c r="I293" i="1"/>
  <c r="H293" i="1"/>
  <c r="G293" i="1"/>
  <c r="F293" i="1"/>
  <c r="E293" i="1"/>
  <c r="K293" i="1" s="1"/>
  <c r="J292" i="1"/>
  <c r="I292" i="1"/>
  <c r="H292" i="1"/>
  <c r="G292" i="1"/>
  <c r="K292" i="1" s="1"/>
  <c r="F292" i="1"/>
  <c r="E292" i="1"/>
  <c r="J291" i="1"/>
  <c r="I291" i="1"/>
  <c r="H291" i="1"/>
  <c r="G291" i="1"/>
  <c r="F291" i="1"/>
  <c r="K291" i="1" s="1"/>
  <c r="E291" i="1"/>
  <c r="J290" i="1"/>
  <c r="J288" i="1" s="1"/>
  <c r="I290" i="1"/>
  <c r="H290" i="1"/>
  <c r="G290" i="1"/>
  <c r="F290" i="1"/>
  <c r="F288" i="1" s="1"/>
  <c r="E290" i="1"/>
  <c r="K290" i="1" s="1"/>
  <c r="J289" i="1"/>
  <c r="I289" i="1"/>
  <c r="I288" i="1" s="1"/>
  <c r="H289" i="1"/>
  <c r="H288" i="1" s="1"/>
  <c r="G289" i="1"/>
  <c r="F289" i="1"/>
  <c r="E289" i="1"/>
  <c r="E288" i="1" s="1"/>
  <c r="K288" i="1" s="1"/>
  <c r="G288" i="1"/>
  <c r="K287" i="1"/>
  <c r="K286" i="1"/>
  <c r="K285" i="1"/>
  <c r="K284" i="1"/>
  <c r="J283" i="1"/>
  <c r="I283" i="1"/>
  <c r="H283" i="1"/>
  <c r="G283" i="1"/>
  <c r="F283" i="1"/>
  <c r="K283" i="1" s="1"/>
  <c r="E283" i="1"/>
  <c r="J282" i="1"/>
  <c r="I282" i="1"/>
  <c r="H282" i="1"/>
  <c r="G282" i="1"/>
  <c r="F282" i="1"/>
  <c r="E282" i="1"/>
  <c r="K282" i="1" s="1"/>
  <c r="J281" i="1"/>
  <c r="I281" i="1"/>
  <c r="H281" i="1"/>
  <c r="G281" i="1"/>
  <c r="F281" i="1"/>
  <c r="E281" i="1"/>
  <c r="J280" i="1"/>
  <c r="I280" i="1"/>
  <c r="H280" i="1"/>
  <c r="G280" i="1"/>
  <c r="K280" i="1" s="1"/>
  <c r="F280" i="1"/>
  <c r="E280" i="1"/>
  <c r="J279" i="1"/>
  <c r="J278" i="1" s="1"/>
  <c r="I279" i="1"/>
  <c r="H279" i="1"/>
  <c r="G279" i="1"/>
  <c r="F279" i="1"/>
  <c r="E279" i="1"/>
  <c r="I278" i="1"/>
  <c r="E278" i="1"/>
  <c r="K277" i="1"/>
  <c r="K276" i="1"/>
  <c r="K275" i="1"/>
  <c r="K274" i="1"/>
  <c r="J273" i="1"/>
  <c r="I273" i="1"/>
  <c r="H273" i="1"/>
  <c r="G273" i="1"/>
  <c r="F273" i="1"/>
  <c r="E273" i="1"/>
  <c r="K273" i="1" s="1"/>
  <c r="J272" i="1"/>
  <c r="I272" i="1"/>
  <c r="H272" i="1"/>
  <c r="G272" i="1"/>
  <c r="K272" i="1" s="1"/>
  <c r="F272" i="1"/>
  <c r="E272" i="1"/>
  <c r="J271" i="1"/>
  <c r="I271" i="1"/>
  <c r="H271" i="1"/>
  <c r="G271" i="1"/>
  <c r="F271" i="1"/>
  <c r="K271" i="1" s="1"/>
  <c r="E271" i="1"/>
  <c r="J270" i="1"/>
  <c r="I270" i="1"/>
  <c r="H270" i="1"/>
  <c r="G270" i="1"/>
  <c r="F270" i="1"/>
  <c r="E270" i="1"/>
  <c r="K270" i="1" s="1"/>
  <c r="J269" i="1"/>
  <c r="I269" i="1"/>
  <c r="I268" i="1" s="1"/>
  <c r="H269" i="1"/>
  <c r="H268" i="1" s="1"/>
  <c r="G269" i="1"/>
  <c r="F269" i="1"/>
  <c r="E269" i="1"/>
  <c r="E268" i="1" s="1"/>
  <c r="K267" i="1"/>
  <c r="K266" i="1"/>
  <c r="K265" i="1"/>
  <c r="E265" i="1"/>
  <c r="K264" i="1"/>
  <c r="J263" i="1"/>
  <c r="I263" i="1"/>
  <c r="H263" i="1"/>
  <c r="G263" i="1"/>
  <c r="K263" i="1" s="1"/>
  <c r="F263" i="1"/>
  <c r="E263" i="1"/>
  <c r="J262" i="1"/>
  <c r="J258" i="1" s="1"/>
  <c r="I262" i="1"/>
  <c r="H262" i="1"/>
  <c r="G262" i="1"/>
  <c r="F262" i="1"/>
  <c r="K262" i="1" s="1"/>
  <c r="E262" i="1"/>
  <c r="J261" i="1"/>
  <c r="I261" i="1"/>
  <c r="H261" i="1"/>
  <c r="G261" i="1"/>
  <c r="F261" i="1"/>
  <c r="E261" i="1"/>
  <c r="J260" i="1"/>
  <c r="I260" i="1"/>
  <c r="I258" i="1" s="1"/>
  <c r="H260" i="1"/>
  <c r="G260" i="1"/>
  <c r="F260" i="1"/>
  <c r="E260" i="1"/>
  <c r="J259" i="1"/>
  <c r="I259" i="1"/>
  <c r="H259" i="1"/>
  <c r="G259" i="1"/>
  <c r="K259" i="1" s="1"/>
  <c r="F259" i="1"/>
  <c r="E259" i="1"/>
  <c r="F258" i="1"/>
  <c r="K257" i="1"/>
  <c r="K256" i="1"/>
  <c r="E256" i="1"/>
  <c r="E253" i="1" s="1"/>
  <c r="K255" i="1"/>
  <c r="K254" i="1"/>
  <c r="J253" i="1"/>
  <c r="I253" i="1"/>
  <c r="H253" i="1"/>
  <c r="G253" i="1"/>
  <c r="K253" i="1" s="1"/>
  <c r="F253" i="1"/>
  <c r="J252" i="1"/>
  <c r="I252" i="1"/>
  <c r="I248" i="1" s="1"/>
  <c r="H252" i="1"/>
  <c r="G252" i="1"/>
  <c r="F252" i="1"/>
  <c r="E252" i="1"/>
  <c r="J251" i="1"/>
  <c r="I251" i="1"/>
  <c r="H251" i="1"/>
  <c r="G251" i="1"/>
  <c r="F251" i="1"/>
  <c r="E251" i="1"/>
  <c r="J250" i="1"/>
  <c r="I250" i="1"/>
  <c r="H250" i="1"/>
  <c r="G250" i="1"/>
  <c r="K250" i="1" s="1"/>
  <c r="F250" i="1"/>
  <c r="E250" i="1"/>
  <c r="J249" i="1"/>
  <c r="J248" i="1" s="1"/>
  <c r="I249" i="1"/>
  <c r="H249" i="1"/>
  <c r="G249" i="1"/>
  <c r="F249" i="1"/>
  <c r="K249" i="1" s="1"/>
  <c r="E249" i="1"/>
  <c r="F248" i="1"/>
  <c r="E248" i="1"/>
  <c r="K247" i="1"/>
  <c r="K246" i="1"/>
  <c r="K245" i="1"/>
  <c r="E245" i="1"/>
  <c r="E240" i="1" s="1"/>
  <c r="K244" i="1"/>
  <c r="J243" i="1"/>
  <c r="I243" i="1"/>
  <c r="H243" i="1"/>
  <c r="G243" i="1"/>
  <c r="F243" i="1"/>
  <c r="E243" i="1"/>
  <c r="K243" i="1" s="1"/>
  <c r="J242" i="1"/>
  <c r="I242" i="1"/>
  <c r="H242" i="1"/>
  <c r="G242" i="1"/>
  <c r="F242" i="1"/>
  <c r="E242" i="1"/>
  <c r="K242" i="1" s="1"/>
  <c r="J241" i="1"/>
  <c r="I241" i="1"/>
  <c r="H241" i="1"/>
  <c r="H238" i="1" s="1"/>
  <c r="G241" i="1"/>
  <c r="K241" i="1" s="1"/>
  <c r="F241" i="1"/>
  <c r="E241" i="1"/>
  <c r="J240" i="1"/>
  <c r="I240" i="1"/>
  <c r="H240" i="1"/>
  <c r="G240" i="1"/>
  <c r="G238" i="1" s="1"/>
  <c r="F240" i="1"/>
  <c r="J239" i="1"/>
  <c r="J238" i="1" s="1"/>
  <c r="I239" i="1"/>
  <c r="H239" i="1"/>
  <c r="G239" i="1"/>
  <c r="F239" i="1"/>
  <c r="F238" i="1" s="1"/>
  <c r="E239" i="1"/>
  <c r="I238" i="1"/>
  <c r="E238" i="1"/>
  <c r="K237" i="1"/>
  <c r="K236" i="1"/>
  <c r="E235" i="1"/>
  <c r="K235" i="1" s="1"/>
  <c r="K234" i="1"/>
  <c r="J233" i="1"/>
  <c r="I233" i="1"/>
  <c r="H233" i="1"/>
  <c r="G233" i="1"/>
  <c r="F233" i="1"/>
  <c r="E233" i="1"/>
  <c r="K233" i="1" s="1"/>
  <c r="J232" i="1"/>
  <c r="I232" i="1"/>
  <c r="H232" i="1"/>
  <c r="G232" i="1"/>
  <c r="K232" i="1" s="1"/>
  <c r="F232" i="1"/>
  <c r="E232" i="1"/>
  <c r="J231" i="1"/>
  <c r="I231" i="1"/>
  <c r="H231" i="1"/>
  <c r="G231" i="1"/>
  <c r="K231" i="1" s="1"/>
  <c r="F231" i="1"/>
  <c r="E231" i="1"/>
  <c r="J230" i="1"/>
  <c r="J228" i="1" s="1"/>
  <c r="I230" i="1"/>
  <c r="H230" i="1"/>
  <c r="G230" i="1"/>
  <c r="F230" i="1"/>
  <c r="F228" i="1" s="1"/>
  <c r="E230" i="1"/>
  <c r="K230" i="1" s="1"/>
  <c r="J229" i="1"/>
  <c r="I229" i="1"/>
  <c r="I228" i="1" s="1"/>
  <c r="H229" i="1"/>
  <c r="G229" i="1"/>
  <c r="F229" i="1"/>
  <c r="E229" i="1"/>
  <c r="H228" i="1"/>
  <c r="K227" i="1"/>
  <c r="K226" i="1"/>
  <c r="K225" i="1"/>
  <c r="E225" i="1"/>
  <c r="K224" i="1"/>
  <c r="J223" i="1"/>
  <c r="I223" i="1"/>
  <c r="H223" i="1"/>
  <c r="G223" i="1"/>
  <c r="F223" i="1"/>
  <c r="E223" i="1"/>
  <c r="J222" i="1"/>
  <c r="J218" i="1" s="1"/>
  <c r="I222" i="1"/>
  <c r="H222" i="1"/>
  <c r="G222" i="1"/>
  <c r="K222" i="1" s="1"/>
  <c r="F222" i="1"/>
  <c r="E222" i="1"/>
  <c r="J221" i="1"/>
  <c r="I221" i="1"/>
  <c r="H221" i="1"/>
  <c r="G221" i="1"/>
  <c r="F221" i="1"/>
  <c r="E221" i="1"/>
  <c r="K221" i="1" s="1"/>
  <c r="J220" i="1"/>
  <c r="I220" i="1"/>
  <c r="H220" i="1"/>
  <c r="G220" i="1"/>
  <c r="F220" i="1"/>
  <c r="E220" i="1"/>
  <c r="J219" i="1"/>
  <c r="I219" i="1"/>
  <c r="H219" i="1"/>
  <c r="H218" i="1" s="1"/>
  <c r="G219" i="1"/>
  <c r="K219" i="1" s="1"/>
  <c r="F219" i="1"/>
  <c r="E219" i="1"/>
  <c r="G218" i="1"/>
  <c r="F218" i="1"/>
  <c r="K217" i="1"/>
  <c r="K216" i="1"/>
  <c r="K215" i="1"/>
  <c r="E215" i="1"/>
  <c r="E210" i="1" s="1"/>
  <c r="K214" i="1"/>
  <c r="J213" i="1"/>
  <c r="I213" i="1"/>
  <c r="H213" i="1"/>
  <c r="G213" i="1"/>
  <c r="F213" i="1"/>
  <c r="K213" i="1" s="1"/>
  <c r="E213" i="1"/>
  <c r="J212" i="1"/>
  <c r="I212" i="1"/>
  <c r="H212" i="1"/>
  <c r="G212" i="1"/>
  <c r="F212" i="1"/>
  <c r="F208" i="1" s="1"/>
  <c r="E212" i="1"/>
  <c r="J211" i="1"/>
  <c r="I211" i="1"/>
  <c r="H211" i="1"/>
  <c r="G211" i="1"/>
  <c r="F211" i="1"/>
  <c r="E211" i="1"/>
  <c r="J210" i="1"/>
  <c r="I210" i="1"/>
  <c r="H210" i="1"/>
  <c r="G210" i="1"/>
  <c r="K210" i="1" s="1"/>
  <c r="F210" i="1"/>
  <c r="J209" i="1"/>
  <c r="J208" i="1" s="1"/>
  <c r="I209" i="1"/>
  <c r="H209" i="1"/>
  <c r="G209" i="1"/>
  <c r="G208" i="1" s="1"/>
  <c r="F209" i="1"/>
  <c r="E209" i="1"/>
  <c r="I208" i="1"/>
  <c r="E208" i="1"/>
  <c r="K206" i="1"/>
  <c r="K205" i="1"/>
  <c r="K204" i="1"/>
  <c r="J203" i="1"/>
  <c r="I203" i="1"/>
  <c r="H203" i="1"/>
  <c r="G203" i="1"/>
  <c r="F203" i="1"/>
  <c r="E203" i="1"/>
  <c r="K202" i="1"/>
  <c r="K201" i="1"/>
  <c r="E200" i="1"/>
  <c r="K200" i="1" s="1"/>
  <c r="K199" i="1"/>
  <c r="J198" i="1"/>
  <c r="I198" i="1"/>
  <c r="H198" i="1"/>
  <c r="G198" i="1"/>
  <c r="K198" i="1" s="1"/>
  <c r="F198" i="1"/>
  <c r="E198" i="1"/>
  <c r="J197" i="1"/>
  <c r="I197" i="1"/>
  <c r="H197" i="1"/>
  <c r="G197" i="1"/>
  <c r="F197" i="1"/>
  <c r="E197" i="1"/>
  <c r="J196" i="1"/>
  <c r="I196" i="1"/>
  <c r="H196" i="1"/>
  <c r="G196" i="1"/>
  <c r="F196" i="1"/>
  <c r="E196" i="1"/>
  <c r="J195" i="1"/>
  <c r="J193" i="1" s="1"/>
  <c r="I195" i="1"/>
  <c r="H195" i="1"/>
  <c r="G195" i="1"/>
  <c r="F195" i="1"/>
  <c r="E195" i="1"/>
  <c r="K195" i="1" s="1"/>
  <c r="J194" i="1"/>
  <c r="I194" i="1"/>
  <c r="H194" i="1"/>
  <c r="G194" i="1"/>
  <c r="F194" i="1"/>
  <c r="E194" i="1"/>
  <c r="H193" i="1"/>
  <c r="K192" i="1"/>
  <c r="E191" i="1"/>
  <c r="K191" i="1" s="1"/>
  <c r="K176" i="1" s="1"/>
  <c r="K171" i="1" s="1"/>
  <c r="K190" i="1"/>
  <c r="K189" i="1"/>
  <c r="J188" i="1"/>
  <c r="I188" i="1"/>
  <c r="H188" i="1"/>
  <c r="G188" i="1"/>
  <c r="F188" i="1"/>
  <c r="J187" i="1"/>
  <c r="I187" i="1"/>
  <c r="H187" i="1"/>
  <c r="G187" i="1"/>
  <c r="F187" i="1"/>
  <c r="E187" i="1"/>
  <c r="J186" i="1"/>
  <c r="I186" i="1"/>
  <c r="H186" i="1"/>
  <c r="G186" i="1"/>
  <c r="F186" i="1"/>
  <c r="E186" i="1"/>
  <c r="J185" i="1"/>
  <c r="I185" i="1"/>
  <c r="H185" i="1"/>
  <c r="G185" i="1"/>
  <c r="F185" i="1"/>
  <c r="E185" i="1"/>
  <c r="K185" i="1" s="1"/>
  <c r="J184" i="1"/>
  <c r="J183" i="1" s="1"/>
  <c r="I184" i="1"/>
  <c r="H184" i="1"/>
  <c r="G184" i="1"/>
  <c r="K184" i="1" s="1"/>
  <c r="F184" i="1"/>
  <c r="E184" i="1"/>
  <c r="G183" i="1"/>
  <c r="F183" i="1"/>
  <c r="E183" i="1"/>
  <c r="J182" i="1"/>
  <c r="I182" i="1"/>
  <c r="H182" i="1"/>
  <c r="G182" i="1"/>
  <c r="F182" i="1"/>
  <c r="E182" i="1"/>
  <c r="K182" i="1" s="1"/>
  <c r="J181" i="1"/>
  <c r="I181" i="1"/>
  <c r="H181" i="1"/>
  <c r="G181" i="1"/>
  <c r="K181" i="1" s="1"/>
  <c r="F181" i="1"/>
  <c r="E181" i="1"/>
  <c r="J180" i="1"/>
  <c r="I180" i="1"/>
  <c r="H180" i="1"/>
  <c r="G180" i="1"/>
  <c r="F180" i="1"/>
  <c r="E180" i="1"/>
  <c r="J179" i="1"/>
  <c r="I179" i="1"/>
  <c r="H179" i="1"/>
  <c r="G179" i="1"/>
  <c r="F179" i="1"/>
  <c r="E179" i="1"/>
  <c r="E178" i="1" s="1"/>
  <c r="J178" i="1"/>
  <c r="I178" i="1"/>
  <c r="H178" i="1"/>
  <c r="F178" i="1"/>
  <c r="J177" i="1"/>
  <c r="I177" i="1"/>
  <c r="H177" i="1"/>
  <c r="G177" i="1"/>
  <c r="F177" i="1"/>
  <c r="E177" i="1"/>
  <c r="J176" i="1"/>
  <c r="I176" i="1"/>
  <c r="H176" i="1"/>
  <c r="G176" i="1"/>
  <c r="F176" i="1"/>
  <c r="K175" i="1"/>
  <c r="J175" i="1"/>
  <c r="I175" i="1"/>
  <c r="H175" i="1"/>
  <c r="G175" i="1"/>
  <c r="G170" i="1" s="1"/>
  <c r="F175" i="1"/>
  <c r="E175" i="1"/>
  <c r="E170" i="1" s="1"/>
  <c r="J174" i="1"/>
  <c r="I174" i="1"/>
  <c r="I169" i="1" s="1"/>
  <c r="H174" i="1"/>
  <c r="G174" i="1"/>
  <c r="F174" i="1"/>
  <c r="E174" i="1"/>
  <c r="E169" i="1" s="1"/>
  <c r="I173" i="1"/>
  <c r="I162" i="1" s="1"/>
  <c r="G173" i="1"/>
  <c r="J172" i="1"/>
  <c r="H172" i="1"/>
  <c r="G172" i="1"/>
  <c r="F172" i="1"/>
  <c r="J171" i="1"/>
  <c r="I171" i="1"/>
  <c r="G171" i="1"/>
  <c r="F171" i="1"/>
  <c r="J170" i="1"/>
  <c r="I170" i="1"/>
  <c r="H170" i="1"/>
  <c r="F170" i="1"/>
  <c r="H169" i="1"/>
  <c r="G169" i="1"/>
  <c r="K168" i="1"/>
  <c r="K167" i="1"/>
  <c r="K166" i="1"/>
  <c r="K165" i="1"/>
  <c r="K164" i="1"/>
  <c r="K161" i="1"/>
  <c r="K160" i="1"/>
  <c r="E159" i="1"/>
  <c r="K159" i="1" s="1"/>
  <c r="K158" i="1"/>
  <c r="J157" i="1"/>
  <c r="I157" i="1"/>
  <c r="H157" i="1"/>
  <c r="G157" i="1"/>
  <c r="F157" i="1"/>
  <c r="E157" i="1"/>
  <c r="J156" i="1"/>
  <c r="I156" i="1"/>
  <c r="H156" i="1"/>
  <c r="G156" i="1"/>
  <c r="F156" i="1"/>
  <c r="E156" i="1"/>
  <c r="J155" i="1"/>
  <c r="I155" i="1"/>
  <c r="H155" i="1"/>
  <c r="G155" i="1"/>
  <c r="F155" i="1"/>
  <c r="K155" i="1" s="1"/>
  <c r="E155" i="1"/>
  <c r="J154" i="1"/>
  <c r="I154" i="1"/>
  <c r="H154" i="1"/>
  <c r="G154" i="1"/>
  <c r="G152" i="1" s="1"/>
  <c r="F154" i="1"/>
  <c r="E154" i="1"/>
  <c r="J153" i="1"/>
  <c r="J152" i="1" s="1"/>
  <c r="I153" i="1"/>
  <c r="H153" i="1"/>
  <c r="G153" i="1"/>
  <c r="F153" i="1"/>
  <c r="F152" i="1" s="1"/>
  <c r="E153" i="1"/>
  <c r="I152" i="1"/>
  <c r="E152" i="1"/>
  <c r="K151" i="1"/>
  <c r="K150" i="1"/>
  <c r="K145" i="1" s="1"/>
  <c r="K149" i="1"/>
  <c r="K148" i="1"/>
  <c r="K143" i="1" s="1"/>
  <c r="J147" i="1"/>
  <c r="J142" i="1" s="1"/>
  <c r="I147" i="1"/>
  <c r="H147" i="1"/>
  <c r="H142" i="1" s="1"/>
  <c r="G147" i="1"/>
  <c r="F147" i="1"/>
  <c r="E147" i="1"/>
  <c r="K146" i="1"/>
  <c r="J146" i="1"/>
  <c r="I146" i="1"/>
  <c r="H146" i="1"/>
  <c r="G146" i="1"/>
  <c r="F146" i="1"/>
  <c r="E146" i="1"/>
  <c r="J145" i="1"/>
  <c r="I145" i="1"/>
  <c r="H145" i="1"/>
  <c r="G145" i="1"/>
  <c r="F145" i="1"/>
  <c r="E145" i="1"/>
  <c r="K144" i="1"/>
  <c r="J144" i="1"/>
  <c r="I144" i="1"/>
  <c r="H144" i="1"/>
  <c r="G144" i="1"/>
  <c r="F144" i="1"/>
  <c r="E144" i="1"/>
  <c r="J143" i="1"/>
  <c r="I143" i="1"/>
  <c r="H143" i="1"/>
  <c r="G143" i="1"/>
  <c r="F143" i="1"/>
  <c r="E143" i="1"/>
  <c r="I142" i="1"/>
  <c r="G142" i="1"/>
  <c r="E142" i="1"/>
  <c r="K141" i="1"/>
  <c r="K140" i="1"/>
  <c r="K139" i="1"/>
  <c r="K138" i="1"/>
  <c r="J137" i="1"/>
  <c r="I137" i="1"/>
  <c r="H137" i="1"/>
  <c r="G137" i="1"/>
  <c r="F137" i="1"/>
  <c r="E137" i="1"/>
  <c r="J136" i="1"/>
  <c r="I136" i="1"/>
  <c r="H136" i="1"/>
  <c r="G136" i="1"/>
  <c r="F136" i="1"/>
  <c r="E136" i="1"/>
  <c r="J135" i="1"/>
  <c r="I135" i="1"/>
  <c r="H135" i="1"/>
  <c r="G135" i="1"/>
  <c r="F135" i="1"/>
  <c r="K135" i="1" s="1"/>
  <c r="E135" i="1"/>
  <c r="J134" i="1"/>
  <c r="I134" i="1"/>
  <c r="H134" i="1"/>
  <c r="G134" i="1"/>
  <c r="G132" i="1" s="1"/>
  <c r="F134" i="1"/>
  <c r="E134" i="1"/>
  <c r="J133" i="1"/>
  <c r="J132" i="1" s="1"/>
  <c r="I133" i="1"/>
  <c r="I132" i="1" s="1"/>
  <c r="H133" i="1"/>
  <c r="G133" i="1"/>
  <c r="F133" i="1"/>
  <c r="F132" i="1" s="1"/>
  <c r="E133" i="1"/>
  <c r="E132" i="1"/>
  <c r="K131" i="1"/>
  <c r="K130" i="1"/>
  <c r="K129" i="1"/>
  <c r="K128" i="1"/>
  <c r="J127" i="1"/>
  <c r="I127" i="1"/>
  <c r="H127" i="1"/>
  <c r="G127" i="1"/>
  <c r="F127" i="1"/>
  <c r="E127" i="1"/>
  <c r="J126" i="1"/>
  <c r="I126" i="1"/>
  <c r="H126" i="1"/>
  <c r="G126" i="1"/>
  <c r="F126" i="1"/>
  <c r="E126" i="1"/>
  <c r="K126" i="1" s="1"/>
  <c r="J125" i="1"/>
  <c r="I125" i="1"/>
  <c r="H125" i="1"/>
  <c r="G125" i="1"/>
  <c r="F125" i="1"/>
  <c r="E125" i="1"/>
  <c r="J124" i="1"/>
  <c r="I124" i="1"/>
  <c r="H124" i="1"/>
  <c r="G124" i="1"/>
  <c r="F124" i="1"/>
  <c r="E124" i="1"/>
  <c r="J123" i="1"/>
  <c r="J122" i="1" s="1"/>
  <c r="I123" i="1"/>
  <c r="I122" i="1" s="1"/>
  <c r="H123" i="1"/>
  <c r="G123" i="1"/>
  <c r="F123" i="1"/>
  <c r="E123" i="1"/>
  <c r="G122" i="1"/>
  <c r="E122" i="1"/>
  <c r="K121" i="1"/>
  <c r="E120" i="1"/>
  <c r="K120" i="1" s="1"/>
  <c r="K119" i="1"/>
  <c r="K118" i="1"/>
  <c r="J117" i="1"/>
  <c r="I117" i="1"/>
  <c r="H117" i="1"/>
  <c r="G117" i="1"/>
  <c r="F117" i="1"/>
  <c r="E117" i="1"/>
  <c r="K117" i="1" s="1"/>
  <c r="J116" i="1"/>
  <c r="I116" i="1"/>
  <c r="H116" i="1"/>
  <c r="G116" i="1"/>
  <c r="F116" i="1"/>
  <c r="E116" i="1"/>
  <c r="J115" i="1"/>
  <c r="I115" i="1"/>
  <c r="H115" i="1"/>
  <c r="G115" i="1"/>
  <c r="F115" i="1"/>
  <c r="E115" i="1"/>
  <c r="K115" i="1" s="1"/>
  <c r="J114" i="1"/>
  <c r="I114" i="1"/>
  <c r="H114" i="1"/>
  <c r="G114" i="1"/>
  <c r="F114" i="1"/>
  <c r="F112" i="1" s="1"/>
  <c r="E114" i="1"/>
  <c r="J113" i="1"/>
  <c r="I113" i="1"/>
  <c r="I112" i="1" s="1"/>
  <c r="H113" i="1"/>
  <c r="H112" i="1" s="1"/>
  <c r="G113" i="1"/>
  <c r="F113" i="1"/>
  <c r="E113" i="1"/>
  <c r="E112" i="1" s="1"/>
  <c r="J112" i="1"/>
  <c r="K111" i="1"/>
  <c r="K110" i="1"/>
  <c r="K109" i="1"/>
  <c r="E109" i="1"/>
  <c r="K108" i="1"/>
  <c r="J107" i="1"/>
  <c r="I107" i="1"/>
  <c r="H107" i="1"/>
  <c r="G107" i="1"/>
  <c r="F107" i="1"/>
  <c r="E107" i="1"/>
  <c r="J106" i="1"/>
  <c r="I106" i="1"/>
  <c r="H106" i="1"/>
  <c r="G106" i="1"/>
  <c r="F106" i="1"/>
  <c r="E106" i="1"/>
  <c r="K106" i="1" s="1"/>
  <c r="J105" i="1"/>
  <c r="I105" i="1"/>
  <c r="H105" i="1"/>
  <c r="G105" i="1"/>
  <c r="F105" i="1"/>
  <c r="E105" i="1"/>
  <c r="J104" i="1"/>
  <c r="I104" i="1"/>
  <c r="H104" i="1"/>
  <c r="G104" i="1"/>
  <c r="F104" i="1"/>
  <c r="E104" i="1"/>
  <c r="E102" i="1" s="1"/>
  <c r="J103" i="1"/>
  <c r="J102" i="1" s="1"/>
  <c r="I103" i="1"/>
  <c r="I102" i="1" s="1"/>
  <c r="H103" i="1"/>
  <c r="G103" i="1"/>
  <c r="F103" i="1"/>
  <c r="F102" i="1" s="1"/>
  <c r="E103" i="1"/>
  <c r="G102" i="1"/>
  <c r="K101" i="1"/>
  <c r="K100" i="1"/>
  <c r="K99" i="1"/>
  <c r="K98" i="1"/>
  <c r="J97" i="1"/>
  <c r="I97" i="1"/>
  <c r="H97" i="1"/>
  <c r="G97" i="1"/>
  <c r="F97" i="1"/>
  <c r="E9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I94" i="1"/>
  <c r="I92" i="1" s="1"/>
  <c r="H94" i="1"/>
  <c r="G94" i="1"/>
  <c r="F94" i="1"/>
  <c r="E94" i="1"/>
  <c r="J93" i="1"/>
  <c r="I93" i="1"/>
  <c r="H93" i="1"/>
  <c r="H92" i="1" s="1"/>
  <c r="G93" i="1"/>
  <c r="F93" i="1"/>
  <c r="E93" i="1"/>
  <c r="G92" i="1"/>
  <c r="E92" i="1"/>
  <c r="K91" i="1"/>
  <c r="K90" i="1"/>
  <c r="E89" i="1"/>
  <c r="K89" i="1" s="1"/>
  <c r="K88" i="1"/>
  <c r="J87" i="1"/>
  <c r="I87" i="1"/>
  <c r="H87" i="1"/>
  <c r="G87" i="1"/>
  <c r="F87" i="1"/>
  <c r="J86" i="1"/>
  <c r="J76" i="1" s="1"/>
  <c r="I86" i="1"/>
  <c r="H86" i="1"/>
  <c r="H76" i="1" s="1"/>
  <c r="G86" i="1"/>
  <c r="F86" i="1"/>
  <c r="F76" i="1" s="1"/>
  <c r="E86" i="1"/>
  <c r="J85" i="1"/>
  <c r="I85" i="1"/>
  <c r="I75" i="1" s="1"/>
  <c r="H85" i="1"/>
  <c r="G85" i="1"/>
  <c r="G75" i="1" s="1"/>
  <c r="F85" i="1"/>
  <c r="E85" i="1"/>
  <c r="J84" i="1"/>
  <c r="J74" i="1" s="1"/>
  <c r="I84" i="1"/>
  <c r="H84" i="1"/>
  <c r="H74" i="1" s="1"/>
  <c r="G84" i="1"/>
  <c r="F84" i="1"/>
  <c r="F74" i="1" s="1"/>
  <c r="J83" i="1"/>
  <c r="J82" i="1" s="1"/>
  <c r="I83" i="1"/>
  <c r="I82" i="1" s="1"/>
  <c r="H83" i="1"/>
  <c r="G83" i="1"/>
  <c r="K83" i="1" s="1"/>
  <c r="F83" i="1"/>
  <c r="E83" i="1"/>
  <c r="H82" i="1"/>
  <c r="K81" i="1"/>
  <c r="K80" i="1"/>
  <c r="K79" i="1"/>
  <c r="E79" i="1"/>
  <c r="K78" i="1"/>
  <c r="J77" i="1"/>
  <c r="I77" i="1"/>
  <c r="H77" i="1"/>
  <c r="G77" i="1"/>
  <c r="F77" i="1"/>
  <c r="E77" i="1"/>
  <c r="K77" i="1" s="1"/>
  <c r="I76" i="1"/>
  <c r="G76" i="1"/>
  <c r="E76" i="1"/>
  <c r="J75" i="1"/>
  <c r="H75" i="1"/>
  <c r="F75" i="1"/>
  <c r="I74" i="1"/>
  <c r="G74" i="1"/>
  <c r="E74" i="1"/>
  <c r="J73" i="1"/>
  <c r="H73" i="1"/>
  <c r="F73" i="1"/>
  <c r="F72" i="1" s="1"/>
  <c r="K71" i="1"/>
  <c r="K70" i="1"/>
  <c r="E69" i="1"/>
  <c r="E64" i="1" s="1"/>
  <c r="K68" i="1"/>
  <c r="J67" i="1"/>
  <c r="I67" i="1"/>
  <c r="H67" i="1"/>
  <c r="G67" i="1"/>
  <c r="F67" i="1"/>
  <c r="E67" i="1"/>
  <c r="J66" i="1"/>
  <c r="I66" i="1"/>
  <c r="H66" i="1"/>
  <c r="G66" i="1"/>
  <c r="F66" i="1"/>
  <c r="E66" i="1"/>
  <c r="J65" i="1"/>
  <c r="I65" i="1"/>
  <c r="H65" i="1"/>
  <c r="G65" i="1"/>
  <c r="K65" i="1" s="1"/>
  <c r="F65" i="1"/>
  <c r="E65" i="1"/>
  <c r="J64" i="1"/>
  <c r="I64" i="1"/>
  <c r="H64" i="1"/>
  <c r="G64" i="1"/>
  <c r="F64" i="1"/>
  <c r="J63" i="1"/>
  <c r="I63" i="1"/>
  <c r="H63" i="1"/>
  <c r="G63" i="1"/>
  <c r="F63" i="1"/>
  <c r="E63" i="1"/>
  <c r="H62" i="1"/>
  <c r="K61" i="1"/>
  <c r="E60" i="1"/>
  <c r="K60" i="1" s="1"/>
  <c r="K59" i="1"/>
  <c r="K58" i="1"/>
  <c r="J57" i="1"/>
  <c r="I57" i="1"/>
  <c r="H57" i="1"/>
  <c r="G57" i="1"/>
  <c r="F57" i="1"/>
  <c r="J56" i="1"/>
  <c r="I56" i="1"/>
  <c r="H56" i="1"/>
  <c r="G56" i="1"/>
  <c r="F56" i="1"/>
  <c r="E56" i="1"/>
  <c r="J55" i="1"/>
  <c r="I55" i="1"/>
  <c r="H55" i="1"/>
  <c r="G55" i="1"/>
  <c r="F55" i="1"/>
  <c r="J54" i="1"/>
  <c r="I54" i="1"/>
  <c r="I52" i="1" s="1"/>
  <c r="H54" i="1"/>
  <c r="G54" i="1"/>
  <c r="F54" i="1"/>
  <c r="E54" i="1"/>
  <c r="K54" i="1" s="1"/>
  <c r="J53" i="1"/>
  <c r="I53" i="1"/>
  <c r="H53" i="1"/>
  <c r="G53" i="1"/>
  <c r="G52" i="1" s="1"/>
  <c r="F53" i="1"/>
  <c r="E53" i="1"/>
  <c r="J51" i="1"/>
  <c r="I51" i="1"/>
  <c r="H51" i="1"/>
  <c r="G51" i="1"/>
  <c r="F51" i="1"/>
  <c r="E51" i="1"/>
  <c r="J50" i="1"/>
  <c r="I50" i="1"/>
  <c r="H50" i="1"/>
  <c r="G50" i="1"/>
  <c r="F50" i="1"/>
  <c r="E50" i="1"/>
  <c r="J49" i="1"/>
  <c r="I49" i="1"/>
  <c r="H49" i="1"/>
  <c r="G49" i="1"/>
  <c r="F49" i="1"/>
  <c r="J48" i="1"/>
  <c r="I48" i="1"/>
  <c r="I47" i="1" s="1"/>
  <c r="H48" i="1"/>
  <c r="G48" i="1"/>
  <c r="K48" i="1" s="1"/>
  <c r="F48" i="1"/>
  <c r="E48" i="1"/>
  <c r="J47" i="1"/>
  <c r="F47" i="1"/>
  <c r="J46" i="1"/>
  <c r="I46" i="1"/>
  <c r="I41" i="1" s="1"/>
  <c r="H46" i="1"/>
  <c r="H36" i="1" s="1"/>
  <c r="H16" i="1" s="1"/>
  <c r="G46" i="1"/>
  <c r="G41" i="1" s="1"/>
  <c r="F46" i="1"/>
  <c r="E46" i="1"/>
  <c r="E36" i="1" s="1"/>
  <c r="J45" i="1"/>
  <c r="J40" i="1" s="1"/>
  <c r="I45" i="1"/>
  <c r="H45" i="1"/>
  <c r="H40" i="1" s="1"/>
  <c r="G45" i="1"/>
  <c r="G35" i="1" s="1"/>
  <c r="F45" i="1"/>
  <c r="K45" i="1" s="1"/>
  <c r="E45" i="1"/>
  <c r="J44" i="1"/>
  <c r="J34" i="1" s="1"/>
  <c r="J14" i="1" s="1"/>
  <c r="I44" i="1"/>
  <c r="I39" i="1" s="1"/>
  <c r="H44" i="1"/>
  <c r="H39" i="1" s="1"/>
  <c r="G44" i="1"/>
  <c r="G42" i="1" s="1"/>
  <c r="F44" i="1"/>
  <c r="F34" i="1" s="1"/>
  <c r="F14" i="1" s="1"/>
  <c r="E44" i="1"/>
  <c r="J43" i="1"/>
  <c r="J42" i="1" s="1"/>
  <c r="I43" i="1"/>
  <c r="I33" i="1" s="1"/>
  <c r="H43" i="1"/>
  <c r="H42" i="1" s="1"/>
  <c r="G43" i="1"/>
  <c r="F43" i="1"/>
  <c r="F33" i="1" s="1"/>
  <c r="E43" i="1"/>
  <c r="E42" i="1" s="1"/>
  <c r="I42" i="1"/>
  <c r="J41" i="1"/>
  <c r="H41" i="1"/>
  <c r="F41" i="1"/>
  <c r="I40" i="1"/>
  <c r="G40" i="1"/>
  <c r="E40" i="1"/>
  <c r="J39" i="1"/>
  <c r="F39" i="1"/>
  <c r="I38" i="1"/>
  <c r="G38" i="1"/>
  <c r="E38" i="1"/>
  <c r="J36" i="1"/>
  <c r="G36" i="1"/>
  <c r="F36" i="1"/>
  <c r="J35" i="1"/>
  <c r="I35" i="1"/>
  <c r="F35" i="1"/>
  <c r="E35" i="1"/>
  <c r="I34" i="1"/>
  <c r="H34" i="1"/>
  <c r="E34" i="1"/>
  <c r="H33" i="1"/>
  <c r="G33" i="1"/>
  <c r="J31" i="1"/>
  <c r="J21" i="1" s="1"/>
  <c r="I31" i="1"/>
  <c r="H31" i="1"/>
  <c r="H26" i="1" s="1"/>
  <c r="G31" i="1"/>
  <c r="F31" i="1"/>
  <c r="F26" i="1" s="1"/>
  <c r="E31" i="1"/>
  <c r="J30" i="1"/>
  <c r="I30" i="1"/>
  <c r="I20" i="1" s="1"/>
  <c r="H30" i="1"/>
  <c r="G30" i="1"/>
  <c r="F30" i="1"/>
  <c r="J29" i="1"/>
  <c r="J24" i="1" s="1"/>
  <c r="I29" i="1"/>
  <c r="H29" i="1"/>
  <c r="H27" i="1" s="1"/>
  <c r="G29" i="1"/>
  <c r="F29" i="1"/>
  <c r="F24" i="1" s="1"/>
  <c r="J28" i="1"/>
  <c r="J27" i="1" s="1"/>
  <c r="I28" i="1"/>
  <c r="I27" i="1" s="1"/>
  <c r="H28" i="1"/>
  <c r="G28" i="1"/>
  <c r="F28" i="1"/>
  <c r="E28" i="1"/>
  <c r="F27" i="1"/>
  <c r="H21" i="1"/>
  <c r="J19" i="1"/>
  <c r="I18" i="1"/>
  <c r="J16" i="1"/>
  <c r="G16" i="1"/>
  <c r="F16" i="1"/>
  <c r="J15" i="1"/>
  <c r="I15" i="1"/>
  <c r="F15" i="1"/>
  <c r="E15" i="1"/>
  <c r="I14" i="1"/>
  <c r="H14" i="1"/>
  <c r="E14" i="1"/>
  <c r="H13" i="1"/>
  <c r="G13" i="1"/>
  <c r="J11" i="1" l="1"/>
  <c r="H11" i="1"/>
  <c r="H52" i="1"/>
  <c r="K56" i="1"/>
  <c r="G62" i="1"/>
  <c r="F62" i="1"/>
  <c r="J62" i="1"/>
  <c r="K66" i="1"/>
  <c r="K64" i="1"/>
  <c r="K85" i="1"/>
  <c r="E87" i="1"/>
  <c r="K95" i="1"/>
  <c r="K96" i="1"/>
  <c r="H102" i="1"/>
  <c r="H122" i="1"/>
  <c r="K134" i="1"/>
  <c r="K136" i="1"/>
  <c r="K154" i="1"/>
  <c r="K156" i="1"/>
  <c r="K194" i="1"/>
  <c r="K196" i="1"/>
  <c r="H173" i="1"/>
  <c r="H162" i="1" s="1"/>
  <c r="K329" i="1"/>
  <c r="K28" i="1"/>
  <c r="I10" i="1"/>
  <c r="I24" i="1"/>
  <c r="J25" i="1"/>
  <c r="H47" i="1"/>
  <c r="K67" i="1"/>
  <c r="J72" i="1"/>
  <c r="K93" i="1"/>
  <c r="J92" i="1"/>
  <c r="K97" i="1"/>
  <c r="K103" i="1"/>
  <c r="K104" i="1"/>
  <c r="K107" i="1"/>
  <c r="K113" i="1"/>
  <c r="K116" i="1"/>
  <c r="K124" i="1"/>
  <c r="K125" i="1"/>
  <c r="H132" i="1"/>
  <c r="H152" i="1"/>
  <c r="K179" i="1"/>
  <c r="K180" i="1"/>
  <c r="K186" i="1"/>
  <c r="K177" i="1"/>
  <c r="K172" i="1" s="1"/>
  <c r="F19" i="1"/>
  <c r="F9" i="1" s="1"/>
  <c r="J9" i="1"/>
  <c r="K51" i="1"/>
  <c r="K53" i="1"/>
  <c r="J52" i="1"/>
  <c r="I62" i="1"/>
  <c r="F82" i="1"/>
  <c r="K86" i="1"/>
  <c r="K87" i="1"/>
  <c r="K94" i="1"/>
  <c r="K105" i="1"/>
  <c r="K114" i="1"/>
  <c r="K123" i="1"/>
  <c r="K127" i="1"/>
  <c r="K133" i="1"/>
  <c r="K137" i="1"/>
  <c r="K147" i="1"/>
  <c r="K142" i="1" s="1"/>
  <c r="K153" i="1"/>
  <c r="K157" i="1"/>
  <c r="G193" i="1"/>
  <c r="K31" i="1"/>
  <c r="F25" i="1"/>
  <c r="G26" i="1"/>
  <c r="K43" i="1"/>
  <c r="K50" i="1"/>
  <c r="I183" i="1"/>
  <c r="K187" i="1"/>
  <c r="F193" i="1"/>
  <c r="K223" i="1"/>
  <c r="I13" i="1"/>
  <c r="I8" i="1" s="1"/>
  <c r="G25" i="1"/>
  <c r="I37" i="1"/>
  <c r="K74" i="1"/>
  <c r="K132" i="1"/>
  <c r="K152" i="1"/>
  <c r="E62" i="1"/>
  <c r="K62" i="1" s="1"/>
  <c r="K102" i="1"/>
  <c r="E26" i="1"/>
  <c r="F32" i="1"/>
  <c r="F23" i="1"/>
  <c r="H72" i="1"/>
  <c r="K76" i="1"/>
  <c r="K279" i="1"/>
  <c r="F278" i="1"/>
  <c r="K367" i="1"/>
  <c r="E364" i="1"/>
  <c r="E362" i="1"/>
  <c r="K362" i="1" s="1"/>
  <c r="K421" i="1"/>
  <c r="E419" i="1"/>
  <c r="E568" i="1"/>
  <c r="G18" i="1"/>
  <c r="H19" i="1"/>
  <c r="H9" i="1" s="1"/>
  <c r="F21" i="1"/>
  <c r="F11" i="1" s="1"/>
  <c r="H23" i="1"/>
  <c r="J33" i="1"/>
  <c r="G34" i="1"/>
  <c r="K34" i="1" s="1"/>
  <c r="H35" i="1"/>
  <c r="K35" i="1" s="1"/>
  <c r="I36" i="1"/>
  <c r="K36" i="1" s="1"/>
  <c r="K46" i="1"/>
  <c r="K63" i="1"/>
  <c r="G23" i="1"/>
  <c r="H24" i="1"/>
  <c r="I25" i="1"/>
  <c r="J26" i="1"/>
  <c r="G27" i="1"/>
  <c r="E33" i="1"/>
  <c r="F38" i="1"/>
  <c r="J38" i="1"/>
  <c r="J37" i="1" s="1"/>
  <c r="G39" i="1"/>
  <c r="G37" i="1" s="1"/>
  <c r="E41" i="1"/>
  <c r="K41" i="1" s="1"/>
  <c r="F42" i="1"/>
  <c r="K42" i="1" s="1"/>
  <c r="G47" i="1"/>
  <c r="E49" i="1"/>
  <c r="E29" i="1" s="1"/>
  <c r="E57" i="1"/>
  <c r="K57" i="1" s="1"/>
  <c r="K69" i="1"/>
  <c r="K49" i="1" s="1"/>
  <c r="K47" i="1" s="1"/>
  <c r="G73" i="1"/>
  <c r="G72" i="1" s="1"/>
  <c r="E75" i="1"/>
  <c r="K75" i="1" s="1"/>
  <c r="G82" i="1"/>
  <c r="E84" i="1"/>
  <c r="K84" i="1" s="1"/>
  <c r="G112" i="1"/>
  <c r="K112" i="1" s="1"/>
  <c r="F169" i="1"/>
  <c r="J169" i="1"/>
  <c r="K174" i="1"/>
  <c r="K169" i="1" s="1"/>
  <c r="K197" i="1"/>
  <c r="K212" i="1"/>
  <c r="G228" i="1"/>
  <c r="G248" i="1"/>
  <c r="K248" i="1" s="1"/>
  <c r="H248" i="1"/>
  <c r="K251" i="1"/>
  <c r="G258" i="1"/>
  <c r="K261" i="1"/>
  <c r="G268" i="1"/>
  <c r="H278" i="1"/>
  <c r="K281" i="1"/>
  <c r="K449" i="1"/>
  <c r="K494" i="1"/>
  <c r="K495" i="1"/>
  <c r="I490" i="1"/>
  <c r="E228" i="1"/>
  <c r="K228" i="1" s="1"/>
  <c r="K229" i="1"/>
  <c r="K341" i="1"/>
  <c r="K344" i="1"/>
  <c r="K339" i="1" s="1"/>
  <c r="K464" i="1"/>
  <c r="E454" i="1"/>
  <c r="I536" i="1"/>
  <c r="K44" i="1"/>
  <c r="K170" i="1"/>
  <c r="K209" i="1"/>
  <c r="K238" i="1"/>
  <c r="E359" i="1"/>
  <c r="E188" i="1"/>
  <c r="E176" i="1"/>
  <c r="K260" i="1"/>
  <c r="E258" i="1"/>
  <c r="E23" i="1"/>
  <c r="I23" i="1"/>
  <c r="H38" i="1"/>
  <c r="H37" i="1" s="1"/>
  <c r="F40" i="1"/>
  <c r="K40" i="1" s="1"/>
  <c r="F52" i="1"/>
  <c r="E55" i="1"/>
  <c r="K55" i="1" s="1"/>
  <c r="E73" i="1"/>
  <c r="I73" i="1"/>
  <c r="I72" i="1" s="1"/>
  <c r="F92" i="1"/>
  <c r="K92" i="1" s="1"/>
  <c r="F122" i="1"/>
  <c r="K122" i="1" s="1"/>
  <c r="F142" i="1"/>
  <c r="H171" i="1"/>
  <c r="E172" i="1"/>
  <c r="I172" i="1"/>
  <c r="H183" i="1"/>
  <c r="K183" i="1" s="1"/>
  <c r="F173" i="1"/>
  <c r="F162" i="1" s="1"/>
  <c r="J173" i="1"/>
  <c r="J162" i="1" s="1"/>
  <c r="E193" i="1"/>
  <c r="K193" i="1" s="1"/>
  <c r="I193" i="1"/>
  <c r="H208" i="1"/>
  <c r="K207" i="1" s="1"/>
  <c r="K203" i="1" s="1"/>
  <c r="K211" i="1"/>
  <c r="K239" i="1"/>
  <c r="K252" i="1"/>
  <c r="H258" i="1"/>
  <c r="K308" i="1"/>
  <c r="I359" i="1"/>
  <c r="K389" i="1"/>
  <c r="K480" i="1"/>
  <c r="K500" i="1"/>
  <c r="I545" i="1"/>
  <c r="K585" i="1"/>
  <c r="K220" i="1"/>
  <c r="E218" i="1"/>
  <c r="I440" i="1"/>
  <c r="G566" i="1"/>
  <c r="I218" i="1"/>
  <c r="K240" i="1"/>
  <c r="F268" i="1"/>
  <c r="J268" i="1"/>
  <c r="G278" i="1"/>
  <c r="K278" i="1" s="1"/>
  <c r="K369" i="1"/>
  <c r="K409" i="1"/>
  <c r="K625" i="1"/>
  <c r="K269" i="1"/>
  <c r="K289" i="1"/>
  <c r="K309" i="1"/>
  <c r="K330" i="1"/>
  <c r="G364" i="1"/>
  <c r="K368" i="1"/>
  <c r="E374" i="1"/>
  <c r="K374" i="1" s="1"/>
  <c r="E379" i="1"/>
  <c r="K379" i="1" s="1"/>
  <c r="K390" i="1"/>
  <c r="K402" i="1"/>
  <c r="K410" i="1"/>
  <c r="E424" i="1"/>
  <c r="I424" i="1"/>
  <c r="K426" i="1"/>
  <c r="K430" i="1"/>
  <c r="F445" i="1"/>
  <c r="F18" i="1" s="1"/>
  <c r="J445" i="1"/>
  <c r="J18" i="1" s="1"/>
  <c r="G446" i="1"/>
  <c r="G19" i="1" s="1"/>
  <c r="H447" i="1"/>
  <c r="H442" i="1" s="1"/>
  <c r="E448" i="1"/>
  <c r="E21" i="1" s="1"/>
  <c r="I448" i="1"/>
  <c r="I443" i="1" s="1"/>
  <c r="K450" i="1"/>
  <c r="G465" i="1"/>
  <c r="K465" i="1" s="1"/>
  <c r="K469" i="1"/>
  <c r="K473" i="1"/>
  <c r="K481" i="1"/>
  <c r="E491" i="1"/>
  <c r="I491" i="1"/>
  <c r="F492" i="1"/>
  <c r="J492" i="1"/>
  <c r="G493" i="1"/>
  <c r="E495" i="1"/>
  <c r="E490" i="1" s="1"/>
  <c r="K501" i="1"/>
  <c r="K491" i="1" s="1"/>
  <c r="G505" i="1"/>
  <c r="K505" i="1" s="1"/>
  <c r="E515" i="1"/>
  <c r="K515" i="1" s="1"/>
  <c r="K526" i="1"/>
  <c r="F541" i="1"/>
  <c r="F13" i="1" s="1"/>
  <c r="J541" i="1"/>
  <c r="G542" i="1"/>
  <c r="H543" i="1"/>
  <c r="H538" i="1" s="1"/>
  <c r="E544" i="1"/>
  <c r="I544" i="1"/>
  <c r="I539" i="1" s="1"/>
  <c r="G550" i="1"/>
  <c r="K550" i="1" s="1"/>
  <c r="K554" i="1"/>
  <c r="K558" i="1"/>
  <c r="H571" i="1"/>
  <c r="K571" i="1" s="1"/>
  <c r="K566" i="1" s="1"/>
  <c r="E572" i="1"/>
  <c r="I572" i="1"/>
  <c r="F573" i="1"/>
  <c r="J573" i="1"/>
  <c r="J570" i="1" s="1"/>
  <c r="J565" i="1" s="1"/>
  <c r="G574" i="1"/>
  <c r="G570" i="1" s="1"/>
  <c r="G565" i="1" s="1"/>
  <c r="K574" i="1"/>
  <c r="K569" i="1" s="1"/>
  <c r="K586" i="1"/>
  <c r="E600" i="1"/>
  <c r="K600" i="1" s="1"/>
  <c r="K626" i="1"/>
  <c r="K638" i="1"/>
  <c r="F360" i="1"/>
  <c r="F359" i="1" s="1"/>
  <c r="J360" i="1"/>
  <c r="J359" i="1" s="1"/>
  <c r="G399" i="1"/>
  <c r="K399" i="1" s="1"/>
  <c r="H420" i="1"/>
  <c r="H419" i="1" s="1"/>
  <c r="F422" i="1"/>
  <c r="F419" i="1" s="1"/>
  <c r="J422" i="1"/>
  <c r="J419" i="1" s="1"/>
  <c r="G423" i="1"/>
  <c r="G419" i="1" s="1"/>
  <c r="H440" i="1"/>
  <c r="H439" i="1" s="1"/>
  <c r="E445" i="1"/>
  <c r="G447" i="1"/>
  <c r="F461" i="1"/>
  <c r="F454" i="1" s="1"/>
  <c r="J461" i="1"/>
  <c r="J454" i="1" s="1"/>
  <c r="G462" i="1"/>
  <c r="G454" i="1" s="1"/>
  <c r="H463" i="1"/>
  <c r="H454" i="1" s="1"/>
  <c r="G470" i="1"/>
  <c r="K470" i="1" s="1"/>
  <c r="H536" i="1"/>
  <c r="H535" i="1" s="1"/>
  <c r="E541" i="1"/>
  <c r="G543" i="1"/>
  <c r="G538" i="1" s="1"/>
  <c r="F546" i="1"/>
  <c r="F545" i="1" s="1"/>
  <c r="J546" i="1"/>
  <c r="J545" i="1" s="1"/>
  <c r="G547" i="1"/>
  <c r="G545" i="1" s="1"/>
  <c r="H548" i="1"/>
  <c r="H545" i="1" s="1"/>
  <c r="G555" i="1"/>
  <c r="K555" i="1" s="1"/>
  <c r="F566" i="1"/>
  <c r="J566" i="1"/>
  <c r="G595" i="1"/>
  <c r="F598" i="1"/>
  <c r="F595" i="1" s="1"/>
  <c r="K595" i="1" s="1"/>
  <c r="G635" i="1"/>
  <c r="K635" i="1" s="1"/>
  <c r="E650" i="1"/>
  <c r="K650" i="1" s="1"/>
  <c r="F298" i="1"/>
  <c r="K298" i="1" s="1"/>
  <c r="F319" i="1"/>
  <c r="K319" i="1" s="1"/>
  <c r="G344" i="1"/>
  <c r="K392" i="1"/>
  <c r="K412" i="1"/>
  <c r="K432" i="1"/>
  <c r="K452" i="1"/>
  <c r="K483" i="1"/>
  <c r="K503" i="1"/>
  <c r="K493" i="1" s="1"/>
  <c r="K528" i="1"/>
  <c r="K588" i="1"/>
  <c r="K628" i="1"/>
  <c r="E648" i="1"/>
  <c r="K648" i="1" s="1"/>
  <c r="K538" i="1" l="1"/>
  <c r="K580" i="1"/>
  <c r="K575" i="1" s="1"/>
  <c r="K446" i="1"/>
  <c r="K268" i="1"/>
  <c r="K545" i="1"/>
  <c r="F22" i="1"/>
  <c r="K424" i="1"/>
  <c r="F8" i="1"/>
  <c r="I567" i="1"/>
  <c r="I570" i="1"/>
  <c r="I565" i="1" s="1"/>
  <c r="I19" i="1"/>
  <c r="E539" i="1"/>
  <c r="K539" i="1" s="1"/>
  <c r="K544" i="1"/>
  <c r="K16" i="1" s="1"/>
  <c r="J540" i="1"/>
  <c r="J536" i="1"/>
  <c r="J535" i="1" s="1"/>
  <c r="E173" i="1"/>
  <c r="E162" i="1" s="1"/>
  <c r="K188" i="1"/>
  <c r="K173" i="1" s="1"/>
  <c r="J32" i="1"/>
  <c r="J23" i="1"/>
  <c r="J22" i="1" s="1"/>
  <c r="J13" i="1"/>
  <c r="J8" i="1" s="1"/>
  <c r="G8" i="1"/>
  <c r="K462" i="1"/>
  <c r="K420" i="1"/>
  <c r="I535" i="1"/>
  <c r="K422" i="1"/>
  <c r="K38" i="1"/>
  <c r="E47" i="1"/>
  <c r="E16" i="1"/>
  <c r="E11" i="1" s="1"/>
  <c r="G339" i="1"/>
  <c r="G178" i="1"/>
  <c r="K541" i="1"/>
  <c r="E540" i="1"/>
  <c r="E536" i="1"/>
  <c r="K445" i="1"/>
  <c r="E444" i="1"/>
  <c r="E440" i="1"/>
  <c r="E18" i="1"/>
  <c r="F568" i="1"/>
  <c r="F20" i="1"/>
  <c r="F10" i="1" s="1"/>
  <c r="G537" i="1"/>
  <c r="G540" i="1"/>
  <c r="F444" i="1"/>
  <c r="F440" i="1"/>
  <c r="F439" i="1" s="1"/>
  <c r="E171" i="1"/>
  <c r="E30" i="1"/>
  <c r="E27" i="1" s="1"/>
  <c r="E24" i="1"/>
  <c r="K29" i="1"/>
  <c r="E19" i="1"/>
  <c r="G14" i="1"/>
  <c r="G9" i="1" s="1"/>
  <c r="G24" i="1"/>
  <c r="G22" i="1" s="1"/>
  <c r="E580" i="1"/>
  <c r="E575" i="1" s="1"/>
  <c r="K360" i="1"/>
  <c r="K218" i="1"/>
  <c r="K359" i="1"/>
  <c r="K463" i="1"/>
  <c r="K423" i="1"/>
  <c r="K419" i="1"/>
  <c r="E82" i="1"/>
  <c r="K82" i="1" s="1"/>
  <c r="H20" i="1"/>
  <c r="I32" i="1"/>
  <c r="G442" i="1"/>
  <c r="K442" i="1" s="1"/>
  <c r="G20" i="1"/>
  <c r="J568" i="1"/>
  <c r="J20" i="1"/>
  <c r="J10" i="1" s="1"/>
  <c r="H570" i="1"/>
  <c r="H565" i="1" s="1"/>
  <c r="H566" i="1"/>
  <c r="H18" i="1"/>
  <c r="E443" i="1"/>
  <c r="K443" i="1" s="1"/>
  <c r="K448" i="1"/>
  <c r="J444" i="1"/>
  <c r="J440" i="1"/>
  <c r="J439" i="1" s="1"/>
  <c r="E72" i="1"/>
  <c r="K72" i="1" s="1"/>
  <c r="K73" i="1"/>
  <c r="K33" i="1"/>
  <c r="K13" i="1" s="1"/>
  <c r="E13" i="1"/>
  <c r="E8" i="1" s="1"/>
  <c r="E32" i="1"/>
  <c r="H15" i="1"/>
  <c r="H25" i="1"/>
  <c r="H22" i="1" s="1"/>
  <c r="K546" i="1"/>
  <c r="K542" i="1"/>
  <c r="K14" i="1" s="1"/>
  <c r="I444" i="1"/>
  <c r="K208" i="1"/>
  <c r="K548" i="1"/>
  <c r="K454" i="1"/>
  <c r="H540" i="1"/>
  <c r="H444" i="1"/>
  <c r="E52" i="1"/>
  <c r="K52" i="1" s="1"/>
  <c r="K573" i="1"/>
  <c r="K568" i="1" s="1"/>
  <c r="K364" i="1"/>
  <c r="G569" i="1"/>
  <c r="G21" i="1"/>
  <c r="G11" i="1" s="1"/>
  <c r="E567" i="1"/>
  <c r="K572" i="1"/>
  <c r="K567" i="1" s="1"/>
  <c r="E570" i="1"/>
  <c r="F540" i="1"/>
  <c r="F12" i="1" s="1"/>
  <c r="F536" i="1"/>
  <c r="F535" i="1" s="1"/>
  <c r="G441" i="1"/>
  <c r="G444" i="1"/>
  <c r="I16" i="1"/>
  <c r="I26" i="1"/>
  <c r="I22" i="1" s="1"/>
  <c r="E645" i="1"/>
  <c r="K645" i="1" s="1"/>
  <c r="K598" i="1"/>
  <c r="K461" i="1"/>
  <c r="I439" i="1"/>
  <c r="F570" i="1"/>
  <c r="F565" i="1" s="1"/>
  <c r="K258" i="1"/>
  <c r="K547" i="1"/>
  <c r="I540" i="1"/>
  <c r="K543" i="1"/>
  <c r="K15" i="1" s="1"/>
  <c r="K490" i="1"/>
  <c r="K447" i="1"/>
  <c r="F37" i="1"/>
  <c r="G15" i="1"/>
  <c r="G10" i="1" s="1"/>
  <c r="H32" i="1"/>
  <c r="H12" i="1" s="1"/>
  <c r="I21" i="1"/>
  <c r="E39" i="1"/>
  <c r="I11" i="1" l="1"/>
  <c r="K26" i="1"/>
  <c r="G17" i="1"/>
  <c r="E565" i="1"/>
  <c r="K570" i="1"/>
  <c r="K565" i="1" s="1"/>
  <c r="K27" i="1"/>
  <c r="E17" i="1"/>
  <c r="G32" i="1"/>
  <c r="G12" i="1" s="1"/>
  <c r="G162" i="1"/>
  <c r="K178" i="1"/>
  <c r="K24" i="1"/>
  <c r="J7" i="1"/>
  <c r="K162" i="1"/>
  <c r="F7" i="1"/>
  <c r="F17" i="1"/>
  <c r="H17" i="1"/>
  <c r="H8" i="1"/>
  <c r="K8" i="1" s="1"/>
  <c r="I17" i="1"/>
  <c r="I9" i="1"/>
  <c r="K444" i="1"/>
  <c r="K11" i="1"/>
  <c r="G7" i="1"/>
  <c r="K32" i="1"/>
  <c r="E12" i="1"/>
  <c r="K19" i="1"/>
  <c r="E9" i="1"/>
  <c r="K537" i="1"/>
  <c r="G535" i="1"/>
  <c r="E439" i="1"/>
  <c r="K440" i="1"/>
  <c r="I12" i="1"/>
  <c r="K540" i="1"/>
  <c r="J12" i="1"/>
  <c r="K21" i="1"/>
  <c r="K39" i="1"/>
  <c r="E37" i="1"/>
  <c r="K37" i="1" s="1"/>
  <c r="K441" i="1"/>
  <c r="G439" i="1"/>
  <c r="E25" i="1"/>
  <c r="K25" i="1" s="1"/>
  <c r="K30" i="1"/>
  <c r="E20" i="1"/>
  <c r="E535" i="1"/>
  <c r="K536" i="1"/>
  <c r="H10" i="1"/>
  <c r="K18" i="1"/>
  <c r="K23" i="1"/>
  <c r="J17" i="1"/>
  <c r="K535" i="1" l="1"/>
  <c r="I7" i="1"/>
  <c r="K12" i="1"/>
  <c r="E22" i="1"/>
  <c r="K22" i="1" s="1"/>
  <c r="K9" i="1"/>
  <c r="E10" i="1"/>
  <c r="K10" i="1" s="1"/>
  <c r="K20" i="1"/>
  <c r="K439" i="1"/>
  <c r="H7" i="1"/>
  <c r="K17" i="1"/>
  <c r="E7" i="1" l="1"/>
  <c r="K7" i="1" s="1"/>
</calcChain>
</file>

<file path=xl/sharedStrings.xml><?xml version="1.0" encoding="utf-8"?>
<sst xmlns="http://schemas.openxmlformats.org/spreadsheetml/2006/main" count="940" uniqueCount="199">
  <si>
    <t>ПРОГНОЗНАЯ (СПРАВОЧНАЯ) ОЦЕНКА РЕСУРСНОГО ОБЕСПЕЧЕНИЯ РЕАЛИЗАЦИИ МУНИЦИПАЛЬНОЙ ПРОГРАММЫ ЗА СЧЕТ ВСЕХ ИСТОЧНИКОВ ФИНАНСИРОВАНИЯ</t>
  </si>
  <si>
    <t>«Развитие образования, молодежной политики, физической культуры и спорта</t>
  </si>
  <si>
    <t>в Дновском муниципальном округе».</t>
  </si>
  <si>
    <r>
      <rPr>
        <sz val="10"/>
        <color rgb="FF000000"/>
        <rFont val="Times New Roman"/>
      </rPr>
      <t>Наименование программы, подпрограммы, основного мероприятия, мероприятия</t>
    </r>
  </si>
  <si>
    <r>
      <rPr>
        <sz val="10"/>
        <color rgb="FF000000"/>
        <rFont val="Times New Roman"/>
      </rPr>
      <t>Ответственный исполнитель, соисполнители, участники, исполнители мероприятий</t>
    </r>
  </si>
  <si>
    <r>
      <rPr>
        <sz val="10"/>
        <color rgb="FF000000"/>
        <rFont val="Times New Roman"/>
      </rPr>
      <t>Источники финансирования</t>
    </r>
  </si>
  <si>
    <r>
      <rPr>
        <sz val="10"/>
        <color rgb="FF000000"/>
        <rFont val="Times New Roman"/>
      </rPr>
      <t>Расходы (руб.), годы</t>
    </r>
  </si>
  <si>
    <r>
      <rPr>
        <sz val="10"/>
        <color rgb="FF000000"/>
        <rFont val="Times New Roman"/>
      </rPr>
      <t>Всего</t>
    </r>
  </si>
  <si>
    <r>
      <rPr>
        <b/>
        <sz val="10"/>
        <color rgb="FF000000"/>
        <rFont val="Times New Roman"/>
      </rPr>
      <t xml:space="preserve">Программа </t>
    </r>
    <r>
      <rPr>
        <b/>
        <sz val="10"/>
        <color theme="1"/>
        <rFont val="Times New Roman"/>
      </rPr>
      <t>«Развитие образования, молодежной политики, физической культуры и спорта в Дновском муниципальном округе».</t>
    </r>
  </si>
  <si>
    <r>
      <rPr>
        <b/>
        <sz val="10"/>
        <color rgb="FF000000"/>
        <rFont val="Times New Roman"/>
      </rPr>
      <t>всего, в том числе:</t>
    </r>
  </si>
  <si>
    <r>
      <rPr>
        <b/>
        <sz val="10"/>
        <color rgb="FF000000"/>
        <rFont val="Times New Roman"/>
      </rPr>
      <t>всего</t>
    </r>
  </si>
  <si>
    <r>
      <rPr>
        <b/>
        <sz val="10"/>
        <color rgb="FF000000"/>
        <rFont val="Times New Roman"/>
      </rPr>
      <t>федеральный бюджет</t>
    </r>
  </si>
  <si>
    <r>
      <rPr>
        <b/>
        <sz val="10"/>
        <color rgb="FF000000"/>
        <rFont val="Times New Roman"/>
      </rPr>
      <t>областной бюджет</t>
    </r>
  </si>
  <si>
    <r>
      <rPr>
        <b/>
        <sz val="10"/>
        <color rgb="FF000000"/>
        <rFont val="Times New Roman"/>
      </rPr>
      <t>местный бюджет</t>
    </r>
  </si>
  <si>
    <r>
      <rPr>
        <b/>
        <sz val="10"/>
        <color rgb="FF000000"/>
        <rFont val="Times New Roman"/>
      </rPr>
      <t>иные источники</t>
    </r>
  </si>
  <si>
    <r>
      <rPr>
        <b/>
        <sz val="10"/>
        <color rgb="FF000000"/>
        <rFont val="Times New Roman"/>
      </rPr>
      <t>Администрация Дновского муниципального округа</t>
    </r>
  </si>
  <si>
    <r>
      <rPr>
        <b/>
        <sz val="10"/>
        <color rgb="FF000000"/>
        <rFont val="Times New Roman"/>
      </rPr>
      <t>Финансовое управление Администрации Дновского муниципального округа</t>
    </r>
  </si>
  <si>
    <r>
      <rPr>
        <sz val="10"/>
        <color rgb="FF000000"/>
        <rFont val="Times New Roman"/>
      </rPr>
      <t>Подпрограмма 1 «Развитие дошкольного, общего, дополнительного образования"</t>
    </r>
  </si>
  <si>
    <r>
      <rPr>
        <sz val="10"/>
        <color rgb="FF000000"/>
        <rFont val="Times New Roman"/>
      </rPr>
      <t>всего, в том числе:</t>
    </r>
  </si>
  <si>
    <r>
      <rPr>
        <sz val="10"/>
        <color rgb="FF000000"/>
        <rFont val="Times New Roman"/>
      </rPr>
      <t>всего</t>
    </r>
  </si>
  <si>
    <r>
      <rPr>
        <sz val="10"/>
        <color rgb="FF000000"/>
        <rFont val="Times New Roman"/>
      </rPr>
      <t>федеральный бюджет</t>
    </r>
  </si>
  <si>
    <r>
      <rPr>
        <sz val="10"/>
        <color rgb="FF000000"/>
        <rFont val="Times New Roman"/>
      </rPr>
      <t>областной бюджет</t>
    </r>
  </si>
  <si>
    <r>
      <rPr>
        <sz val="10"/>
        <color rgb="FF000000"/>
        <rFont val="Times New Roman"/>
      </rPr>
      <t>местный бюджет</t>
    </r>
  </si>
  <si>
    <r>
      <rPr>
        <sz val="10"/>
        <color rgb="FF000000"/>
        <rFont val="Times New Roman"/>
      </rPr>
      <t>иные источники</t>
    </r>
  </si>
  <si>
    <r>
      <rPr>
        <sz val="10"/>
        <color rgb="FF000000"/>
        <rFont val="Times New Roman"/>
      </rPr>
      <t>Финансовое управление Администрации Дновского муниципального округа</t>
    </r>
  </si>
  <si>
    <r>
      <rPr>
        <sz val="10"/>
        <color rgb="FF000000"/>
        <rFont val="Times New Roman"/>
      </rPr>
      <t>Администрация Дновского муниципального округа</t>
    </r>
  </si>
  <si>
    <r>
      <rPr>
        <b/>
        <sz val="10"/>
        <rFont val="Times New Roman"/>
      </rPr>
      <t>1.1</t>
    </r>
  </si>
  <si>
    <r>
      <rPr>
        <b/>
        <sz val="10"/>
        <rFont val="Times New Roman"/>
      </rPr>
      <t>Основное мероприятие  «Дошкольное образование»</t>
    </r>
  </si>
  <si>
    <r>
      <rPr>
        <b/>
        <sz val="10"/>
        <rFont val="Times New Roman"/>
      </rPr>
      <t>всего, в том числе:</t>
    </r>
  </si>
  <si>
    <r>
      <rPr>
        <b/>
        <sz val="10"/>
        <rFont val="Times New Roman"/>
      </rPr>
      <t>всего</t>
    </r>
  </si>
  <si>
    <r>
      <rPr>
        <b/>
        <sz val="10"/>
        <rFont val="Times New Roman"/>
      </rPr>
      <t>федеральный бюджет</t>
    </r>
  </si>
  <si>
    <r>
      <rPr>
        <b/>
        <sz val="10"/>
        <rFont val="Times New Roman"/>
      </rPr>
      <t>областной бюджет</t>
    </r>
  </si>
  <si>
    <r>
      <rPr>
        <b/>
        <sz val="10"/>
        <rFont val="Times New Roman"/>
      </rPr>
      <t>местный бюджет</t>
    </r>
  </si>
  <si>
    <r>
      <rPr>
        <b/>
        <sz val="10"/>
        <rFont val="Times New Roman"/>
      </rPr>
      <t>иные источники</t>
    </r>
  </si>
  <si>
    <r>
      <rPr>
        <b/>
        <sz val="10"/>
        <rFont val="Times New Roman"/>
      </rPr>
      <t>Администрация Дновского муниципального округа</t>
    </r>
  </si>
  <si>
    <r>
      <rPr>
        <b/>
        <sz val="10"/>
        <rFont val="Times New Roman"/>
      </rPr>
      <t>Финансовое управление Администрации Дновского муниципального округа</t>
    </r>
  </si>
  <si>
    <r>
      <rPr>
        <sz val="10"/>
        <rFont val="Times New Roman"/>
      </rPr>
      <t>1.1.1</t>
    </r>
  </si>
  <si>
    <r>
      <rPr>
        <sz val="10"/>
        <rFont val="Times New Roman"/>
      </rPr>
      <t>Мероприятие «Расходы на обеспечение деятельности (оказания услуг) муниципальных учреждений»</t>
    </r>
  </si>
  <si>
    <r>
      <rPr>
        <sz val="10"/>
        <rFont val="Times New Roman"/>
      </rPr>
      <t>всего, в том числе:</t>
    </r>
  </si>
  <si>
    <r>
      <rPr>
        <sz val="10"/>
        <rFont val="Times New Roman"/>
      </rPr>
      <t>всего</t>
    </r>
  </si>
  <si>
    <r>
      <rPr>
        <sz val="10"/>
        <rFont val="Times New Roman"/>
      </rPr>
      <t>федеральный бюджет</t>
    </r>
  </si>
  <si>
    <r>
      <rPr>
        <sz val="10"/>
        <rFont val="Times New Roman"/>
      </rPr>
      <t>областной бюджет</t>
    </r>
  </si>
  <si>
    <r>
      <rPr>
        <sz val="10"/>
        <rFont val="Times New Roman"/>
      </rPr>
      <t>местный бюджет</t>
    </r>
  </si>
  <si>
    <r>
      <rPr>
        <sz val="10"/>
        <rFont val="Times New Roman"/>
      </rPr>
      <t>иные источники</t>
    </r>
  </si>
  <si>
    <r>
      <rPr>
        <sz val="10"/>
        <rFont val="Times New Roman"/>
      </rPr>
      <t>Финансовое управление Администрации Дновского муниципального округа</t>
    </r>
  </si>
  <si>
    <t>0701 0110100790 600</t>
  </si>
  <si>
    <r>
      <rPr>
        <sz val="10"/>
        <rFont val="Times New Roman"/>
      </rPr>
      <t>1.1.2</t>
    </r>
  </si>
  <si>
    <t>0701 0110142010</t>
  </si>
  <si>
    <r>
      <rPr>
        <sz val="10"/>
        <rFont val="Times New Roman"/>
      </rPr>
      <t>1.1.3</t>
    </r>
  </si>
  <si>
    <r>
      <rPr>
        <sz val="10"/>
        <rFont val="Times New Roman"/>
      </rPr>
      <t>Мероприятие «Выплата компенсации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деятельность»</t>
    </r>
  </si>
  <si>
    <r>
      <rPr>
        <sz val="10"/>
        <rFont val="Times New Roman"/>
      </rPr>
      <t>Администрация Дновского муниципального округа</t>
    </r>
  </si>
  <si>
    <t>1004 0110142040 300</t>
  </si>
  <si>
    <r>
      <rPr>
        <sz val="10"/>
        <rFont val="Times New Roman"/>
      </rPr>
      <t>1.1.4</t>
    </r>
  </si>
  <si>
    <r>
      <rPr>
        <sz val="10"/>
        <rFont val="Times New Roman"/>
      </rPr>
      <t>Мероприятие «Расходы на воспитание и обучение детей - инвалидов в муниципальных дошкольных образовательных учреждениях»</t>
    </r>
  </si>
  <si>
    <t>0701 0110143020</t>
  </si>
  <si>
    <r>
      <rPr>
        <sz val="10"/>
        <rFont val="Times New Roman"/>
      </rPr>
      <t>1.1.5</t>
    </r>
  </si>
  <si>
    <r>
      <rPr>
        <sz val="10"/>
        <rFont val="Times New Roman"/>
      </rPr>
      <t>Мероприятие   «Расходы на предоставление педагогическим работникам муниципальных образовательных организаций отдельных мер социальной поддержки,  предусмотренных Законом Псковской области "Об образовании в Псковской области"»</t>
    </r>
  </si>
  <si>
    <r>
      <rPr>
        <sz val="10"/>
        <rFont val="Times New Roman"/>
      </rPr>
      <t>1.1.6</t>
    </r>
  </si>
  <si>
    <t>0701 0110141400 600</t>
  </si>
  <si>
    <r>
      <rPr>
        <sz val="10"/>
        <rFont val="Times New Roman"/>
      </rPr>
      <t>1.1.7</t>
    </r>
  </si>
  <si>
    <t>0701 01101W1400 600</t>
  </si>
  <si>
    <r>
      <rPr>
        <sz val="10"/>
        <rFont val="Times New Roman"/>
      </rPr>
      <t>1.1.8</t>
    </r>
  </si>
  <si>
    <r>
      <rPr>
        <sz val="10"/>
        <rFont val="Times New Roman"/>
      </rPr>
      <t>Мероприятие «Использование электронных сервисов для  взаимодействия с участниками образовательного процесса»</t>
    </r>
  </si>
  <si>
    <r>
      <rPr>
        <sz val="10"/>
        <rFont val="Times New Roman"/>
      </rPr>
      <t>1.1.9</t>
    </r>
  </si>
  <si>
    <r>
      <rPr>
        <sz val="10"/>
        <rFont val="Times New Roman"/>
      </rPr>
      <t>Мероприятие «Регулярное размещение актуальной информации о деятельности образовательных учреждений в открытом доступе, создание и развитие интернет порталов образовательных учреждений муниципального округа»</t>
    </r>
  </si>
  <si>
    <r>
      <rPr>
        <sz val="10"/>
        <rFont val="Times New Roman"/>
      </rPr>
      <t>1.1.10</t>
    </r>
  </si>
  <si>
    <r>
      <rPr>
        <sz val="10"/>
        <rFont val="Times New Roman"/>
      </rPr>
      <t>Мероприятие " Расходы на реализацию проекта ТОС "Наружное освещение детского сада"</t>
    </r>
  </si>
  <si>
    <t>011014156Е</t>
  </si>
  <si>
    <t>2156Е; W156Е</t>
  </si>
  <si>
    <r>
      <rPr>
        <sz val="10"/>
        <rFont val="Times New Roman"/>
      </rPr>
      <t>1.1.11</t>
    </r>
  </si>
  <si>
    <r>
      <rPr>
        <sz val="10"/>
        <rFont val="Times New Roman"/>
      </rPr>
      <t>Мероприятие «Расходы на предоставление педагогическим работникам муниципальных образовательных организаций отдельных мер социальной поддержки, предусмотренных Законом Псковской области "Об образовании в Псковской области"»</t>
    </r>
  </si>
  <si>
    <t>0110142170</t>
  </si>
  <si>
    <r>
      <rPr>
        <b/>
        <sz val="10"/>
        <rFont val="Times New Roman"/>
      </rPr>
      <t>1.2</t>
    </r>
  </si>
  <si>
    <r>
      <rPr>
        <b/>
        <sz val="10"/>
        <rFont val="Times New Roman"/>
      </rPr>
      <t>Основное мероприятие   «Общее образование»</t>
    </r>
  </si>
  <si>
    <r>
      <rPr>
        <sz val="10"/>
        <rFont val="Times New Roman"/>
      </rPr>
      <t>1.2.1</t>
    </r>
  </si>
  <si>
    <t>0702 0110200790 600</t>
  </si>
  <si>
    <r>
      <rPr>
        <sz val="10"/>
        <rFont val="Times New Roman"/>
      </rPr>
      <t>1.2.2</t>
    </r>
  </si>
  <si>
    <t>07020110242010 600</t>
  </si>
  <si>
    <r>
      <rPr>
        <sz val="11"/>
        <rFont val="Calibri"/>
      </rPr>
      <t>07020110242010 600</t>
    </r>
  </si>
  <si>
    <r>
      <rPr>
        <sz val="10"/>
        <rFont val="Times New Roman"/>
      </rPr>
      <t>1.2.3</t>
    </r>
  </si>
  <si>
    <r>
      <rPr>
        <sz val="10"/>
        <rFont val="Times New Roman"/>
      </rPr>
      <t>Мероприятие «Расходы на выплату вознаграждения за выполнение функций классного руководителя педагогическим работникам муниципальных образовательных учреждений»</t>
    </r>
  </si>
  <si>
    <t>0702 0110242020 600</t>
  </si>
  <si>
    <r>
      <rPr>
        <sz val="10"/>
        <rFont val="Times New Roman"/>
      </rPr>
      <t>1.2.4</t>
    </r>
  </si>
  <si>
    <r>
      <rPr>
        <sz val="10"/>
        <rFont val="Times New Roman"/>
      </rPr>
      <t>Мероприятие «Компенсация расходов по оплате коммунальных услуг работникам, проживающим и работающим в сельских населенных пунктах, рабочих поселках (поселках городского типа)»</t>
    </r>
  </si>
  <si>
    <t>0702 0110242150 600</t>
  </si>
  <si>
    <r>
      <rPr>
        <sz val="10"/>
        <rFont val="Times New Roman"/>
      </rPr>
      <t>1.2.5</t>
    </r>
  </si>
  <si>
    <t>0702 0110242170 600</t>
  </si>
  <si>
    <r>
      <rPr>
        <sz val="10"/>
        <rFont val="Times New Roman"/>
      </rPr>
      <t>1.2.6</t>
    </r>
  </si>
  <si>
    <r>
      <rPr>
        <sz val="10"/>
        <rFont val="Times New Roman"/>
      </rPr>
      <t>Мероприятие «Совершенствование организации питания учащихся в общеобразовательных учреждениях»</t>
    </r>
  </si>
  <si>
    <t>0702 01102 41040</t>
  </si>
  <si>
    <r>
      <rPr>
        <sz val="10"/>
        <rFont val="Times New Roman"/>
      </rPr>
      <t>1.2.7</t>
    </r>
  </si>
  <si>
    <r>
      <rPr>
        <sz val="10"/>
        <rFont val="Times New Roman"/>
      </rPr>
      <t>Мероприятие «Софинансирование мероприятия по организации питания в муниципальных общеобразовательных учреждениях»</t>
    </r>
  </si>
  <si>
    <t>0702 01102W1040</t>
  </si>
  <si>
    <r>
      <rPr>
        <sz val="10"/>
        <rFont val="Times New Roman"/>
      </rPr>
      <t>1.2.8</t>
    </r>
  </si>
  <si>
    <r>
      <rPr>
        <sz val="10"/>
        <rFont val="Times New Roman"/>
      </rPr>
      <t>Мероприятие «Выплата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образования»</t>
    </r>
  </si>
  <si>
    <t xml:space="preserve">0709 0110242190 </t>
  </si>
  <si>
    <r>
      <rPr>
        <sz val="10"/>
        <rFont val="Times New Roman"/>
      </rPr>
      <t>1.2.9</t>
    </r>
  </si>
  <si>
    <r>
      <rPr>
        <sz val="10"/>
        <rFont val="Times New Roman"/>
      </rPr>
      <t>Мероприятие «Расходы на организацию двухразового питания обучающихся с ограниченными возможностями здоровья в муниципальных образовательных организациях»</t>
    </r>
  </si>
  <si>
    <t>0702 0110220470</t>
  </si>
  <si>
    <r>
      <rPr>
        <sz val="10"/>
        <rFont val="Times New Roman"/>
      </rPr>
      <t>1.2.10</t>
    </r>
  </si>
  <si>
    <r>
      <rPr>
        <sz val="10"/>
        <rFont val="Times New Roman"/>
      </rPr>
      <t>Мероприятие «Расходы на ежемесячное денежное вознаграждение за классное руководство педагогическим работникам муниципальных общеобразовательных организаций»</t>
    </r>
  </si>
  <si>
    <t>0702 0110253030</t>
  </si>
  <si>
    <r>
      <rPr>
        <sz val="10"/>
        <rFont val="Times New Roman"/>
      </rPr>
      <t>1.2.11</t>
    </r>
  </si>
  <si>
    <r>
      <rPr>
        <sz val="10"/>
        <rFont val="Times New Roman"/>
      </rPr>
      <t>Мероприятие «Расходы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организациях»</t>
    </r>
  </si>
  <si>
    <t xml:space="preserve"> </t>
  </si>
  <si>
    <t>0702 01102L3040</t>
  </si>
  <si>
    <r>
      <rPr>
        <sz val="10"/>
        <rFont val="Times New Roman"/>
      </rPr>
      <t>1.2.12</t>
    </r>
  </si>
  <si>
    <r>
      <rPr>
        <sz val="10"/>
        <rFont val="Times New Roman"/>
      </rPr>
      <t>1.2.13</t>
    </r>
  </si>
  <si>
    <r>
      <rPr>
        <sz val="10"/>
        <rFont val="Times New Roman"/>
      </rPr>
      <t>1.2.14</t>
    </r>
  </si>
  <si>
    <r>
      <rPr>
        <sz val="10"/>
        <rFont val="Times New Roman"/>
      </rPr>
      <t>Мероприятие "Расходы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организациях"</t>
    </r>
  </si>
  <si>
    <t>Ю651790</t>
  </si>
  <si>
    <r>
      <rPr>
        <sz val="10"/>
        <rFont val="Times New Roman"/>
      </rPr>
      <t>1.2.15</t>
    </r>
  </si>
  <si>
    <t>Ю650500</t>
  </si>
  <si>
    <r>
      <rPr>
        <sz val="10"/>
        <rFont val="Times New Roman"/>
      </rPr>
      <t>1.2.16</t>
    </r>
  </si>
  <si>
    <r>
      <rPr>
        <sz val="10"/>
        <rFont val="Times New Roman"/>
      </rPr>
      <t>Мероприятие "Модернизация школьных систем образования"</t>
    </r>
  </si>
  <si>
    <t>011Ю4 57500</t>
  </si>
  <si>
    <r>
      <rPr>
        <sz val="10"/>
        <rFont val="Times New Roman"/>
      </rPr>
      <t>1.2.17</t>
    </r>
  </si>
  <si>
    <r>
      <rPr>
        <sz val="10"/>
        <rFont val="Times New Roman"/>
      </rPr>
      <t xml:space="preserve">Мероприятие: Выплата компенсации родителям (законным представителям) расходов по подвозу детей в образовательные организации, находящиеся в другом населенном пункте" </t>
    </r>
  </si>
  <si>
    <t>01102 24500</t>
  </si>
  <si>
    <r>
      <rPr>
        <b/>
        <sz val="10"/>
        <rFont val="Times New Roman"/>
      </rPr>
      <t>1.3</t>
    </r>
  </si>
  <si>
    <r>
      <rPr>
        <b/>
        <sz val="10"/>
        <rFont val="Times New Roman"/>
      </rPr>
      <t>Основное мероприятие «Дополнительное образование»</t>
    </r>
  </si>
  <si>
    <r>
      <rPr>
        <sz val="10"/>
        <rFont val="Times New Roman"/>
      </rPr>
      <t>1.3.1</t>
    </r>
  </si>
  <si>
    <r>
      <rPr>
        <sz val="10"/>
        <rFont val="Times New Roman"/>
      </rPr>
      <t>Мероприятие «Расходы на обеспечение деятельности (оказания услуг) муниципальных учреждений»</t>
    </r>
  </si>
  <si>
    <r>
      <rPr>
        <sz val="10"/>
        <rFont val="Times New Roman"/>
      </rPr>
      <t>всего, в том числе:</t>
    </r>
  </si>
  <si>
    <r>
      <rPr>
        <sz val="10"/>
        <rFont val="Times New Roman"/>
      </rPr>
      <t>всего</t>
    </r>
  </si>
  <si>
    <r>
      <rPr>
        <sz val="10"/>
        <rFont val="Times New Roman"/>
      </rPr>
      <t>федеральный бюджет</t>
    </r>
  </si>
  <si>
    <r>
      <rPr>
        <sz val="10"/>
        <rFont val="Times New Roman"/>
      </rPr>
      <t>областной бюджет</t>
    </r>
  </si>
  <si>
    <r>
      <rPr>
        <sz val="10"/>
        <rFont val="Times New Roman"/>
      </rPr>
      <t>местный бюджет</t>
    </r>
  </si>
  <si>
    <r>
      <rPr>
        <sz val="10"/>
        <rFont val="Times New Roman"/>
      </rPr>
      <t>иные источники</t>
    </r>
  </si>
  <si>
    <t>0703 0110300790</t>
  </si>
  <si>
    <r>
      <rPr>
        <sz val="10"/>
        <rFont val="Times New Roman"/>
      </rPr>
      <t>1.3.2</t>
    </r>
  </si>
  <si>
    <r>
      <rPr>
        <sz val="10"/>
        <rFont val="Times New Roman"/>
      </rPr>
      <t>Мероприятие «Расходы на реализацию дополнительного образования детей, обучение их шахматной грамоте и введение основ православной культуры в муниципальных образовательных учреждениях»</t>
    </r>
  </si>
  <si>
    <t>0703 0110342010</t>
  </si>
  <si>
    <r>
      <rPr>
        <sz val="10"/>
        <rFont val="Times New Roman"/>
      </rPr>
      <t>1.3.3</t>
    </r>
  </si>
  <si>
    <r>
      <rPr>
        <sz val="10"/>
        <rFont val="Times New Roman"/>
      </rPr>
      <t>Мероприятие «Расходы на предоставление педагогическим работникам муниципальных образовательных организаций отдельных мер социальной поддержки, предусмотренных Законом Псковской области "Об образовании в Псковской области"»</t>
    </r>
  </si>
  <si>
    <r>
      <rPr>
        <sz val="10"/>
        <rFont val="Times New Roman"/>
      </rPr>
      <t>1.3.4</t>
    </r>
  </si>
  <si>
    <r>
      <rPr>
        <sz val="10"/>
        <rFont val="Times New Roman"/>
      </rPr>
      <t>Мероприятие «Использование электронных сервисов для  взаимодействия с участниками образовательного процесса»</t>
    </r>
  </si>
  <si>
    <r>
      <rPr>
        <sz val="10"/>
        <rFont val="Times New Roman"/>
      </rPr>
      <t>1.3.5</t>
    </r>
  </si>
  <si>
    <r>
      <rPr>
        <sz val="10"/>
        <rFont val="Times New Roman"/>
      </rPr>
      <t>Мероприятие «Регулярное размещение актуальной информации о деятельности образовательных учреждений в открытом доступе, создание и развитие интернет порталов образовательных учреждений муниципального округа»</t>
    </r>
  </si>
  <si>
    <r>
      <rPr>
        <b/>
        <sz val="10"/>
        <rFont val="Times New Roman"/>
      </rPr>
      <t>1.4</t>
    </r>
  </si>
  <si>
    <r>
      <rPr>
        <b/>
        <sz val="10"/>
        <rFont val="Times New Roman"/>
      </rPr>
      <t>Основное мероприятие «Проведение мероприятия по организации отдыха детей в каникулярное время»</t>
    </r>
  </si>
  <si>
    <r>
      <rPr>
        <sz val="10"/>
        <rFont val="Times New Roman"/>
      </rPr>
      <t>1.4.1</t>
    </r>
  </si>
  <si>
    <r>
      <rPr>
        <sz val="10"/>
        <rFont val="Times New Roman"/>
      </rPr>
      <t>Мероприятие «Организация отдыха детей в каникулярное время»</t>
    </r>
  </si>
  <si>
    <t>0110420300</t>
  </si>
  <si>
    <r>
      <rPr>
        <b/>
        <sz val="10"/>
        <rFont val="Times New Roman"/>
      </rPr>
      <t>Подпрограмма 2 «Молодое поколение»</t>
    </r>
  </si>
  <si>
    <r>
      <rPr>
        <b/>
        <sz val="10"/>
        <rFont val="Times New Roman"/>
      </rPr>
      <t>2.1</t>
    </r>
  </si>
  <si>
    <r>
      <rPr>
        <b/>
        <sz val="10"/>
        <rFont val="Times New Roman"/>
      </rPr>
      <t>Основное мероприятие  «Патриотическое воспитание»</t>
    </r>
  </si>
  <si>
    <r>
      <rPr>
        <sz val="10"/>
        <rFont val="Times New Roman"/>
      </rPr>
      <t>2.1.1</t>
    </r>
  </si>
  <si>
    <r>
      <rPr>
        <sz val="10"/>
        <rFont val="Times New Roman"/>
      </rPr>
      <t>Мероприятие   «Организация и проведение мероприятий среди молодежи, посвященных празднованию дней воинской славы (победных дней России), дней и недель видов и родов войск и других знаменательных дат российской военной истории, дней призывника»</t>
    </r>
  </si>
  <si>
    <t>0707 0120120400</t>
  </si>
  <si>
    <r>
      <rPr>
        <sz val="10"/>
        <rFont val="Times New Roman"/>
      </rPr>
      <t>2.1.2</t>
    </r>
  </si>
  <si>
    <r>
      <rPr>
        <sz val="10"/>
        <rFont val="Times New Roman"/>
      </rPr>
      <t>Мероприятие   «Организация и проведение мероприятий по военно-прикладным и военно-техническим видам спорта»</t>
    </r>
  </si>
  <si>
    <r>
      <rPr>
        <b/>
        <sz val="10"/>
        <rFont val="Times New Roman"/>
      </rPr>
      <t>2.2</t>
    </r>
  </si>
  <si>
    <r>
      <rPr>
        <b/>
        <sz val="10"/>
        <rFont val="Times New Roman"/>
      </rPr>
      <t>Основное мероприятие  «Молодежь»</t>
    </r>
  </si>
  <si>
    <r>
      <rPr>
        <sz val="10"/>
        <rFont val="Times New Roman"/>
      </rPr>
      <t>2.2.1</t>
    </r>
  </si>
  <si>
    <r>
      <rPr>
        <sz val="10"/>
        <rFont val="Times New Roman"/>
      </rPr>
      <t>Мероприятие  «Мероприятия в области молодежной политики»</t>
    </r>
  </si>
  <si>
    <t>0401 0120220500</t>
  </si>
  <si>
    <r>
      <rPr>
        <sz val="10"/>
        <rFont val="Times New Roman"/>
      </rPr>
      <t>2.2.2</t>
    </r>
  </si>
  <si>
    <r>
      <rPr>
        <sz val="10"/>
        <rFont val="Times New Roman"/>
      </rPr>
      <t>Мероприятие  «Реализация мероприятий "Активная политика занятости населения и социальная поддержка безработных граждан»</t>
    </r>
  </si>
  <si>
    <t>0401 0120243040</t>
  </si>
  <si>
    <r>
      <rPr>
        <sz val="10"/>
        <rFont val="Times New Roman"/>
      </rPr>
      <t>2.2.3</t>
    </r>
  </si>
  <si>
    <t>0120220550</t>
  </si>
  <si>
    <r>
      <rPr>
        <b/>
        <sz val="10"/>
        <rFont val="Times New Roman"/>
      </rPr>
      <t>Подпрограмма 3 «Развитие системы защиты прав детей»</t>
    </r>
  </si>
  <si>
    <r>
      <rPr>
        <b/>
        <sz val="10"/>
        <rFont val="Times New Roman"/>
      </rPr>
      <t>3.1</t>
    </r>
  </si>
  <si>
    <r>
      <rPr>
        <b/>
        <sz val="10"/>
        <rFont val="Times New Roman"/>
      </rPr>
      <t>Основное мероприятие   «Образование и обеспечение деятельности комиссии по делам несовершеннолетних и защите их прав»</t>
    </r>
  </si>
  <si>
    <r>
      <rPr>
        <sz val="10"/>
        <rFont val="Times New Roman"/>
      </rPr>
      <t>3.1.1</t>
    </r>
  </si>
  <si>
    <r>
      <rPr>
        <sz val="10"/>
        <rFont val="Times New Roman"/>
      </rPr>
      <t>Мероприятие «Выполнение государственных полномочий по образованию и обеспечению деятельности комиссий по делам несовершеннолетних и защите их прав»</t>
    </r>
  </si>
  <si>
    <t>146 0113 0130142120</t>
  </si>
  <si>
    <r>
      <rPr>
        <b/>
        <sz val="10"/>
        <rFont val="Times New Roman"/>
      </rPr>
      <t>Подпрограмма 4 «Развитие физической культуры и спорта»</t>
    </r>
  </si>
  <si>
    <r>
      <rPr>
        <b/>
        <sz val="10"/>
        <rFont val="Times New Roman"/>
      </rPr>
      <t>4.1</t>
    </r>
  </si>
  <si>
    <r>
      <rPr>
        <b/>
        <sz val="10"/>
        <rFont val="Times New Roman"/>
      </rPr>
      <t>Основное мероприятие  «Развитие физической культуры и спорта»</t>
    </r>
  </si>
  <si>
    <r>
      <rPr>
        <sz val="10"/>
        <rFont val="Times New Roman"/>
      </rPr>
      <t>4.1.1</t>
    </r>
  </si>
  <si>
    <r>
      <rPr>
        <sz val="10"/>
        <rFont val="Times New Roman"/>
      </rPr>
      <t>Мероприятие   «Участие в официальных спортивных и физкультурных мероприятиях области, межрегиональных, всероссийских спортивных и физкультурных мероприятиях, проводимых на территории Российской Федерации»</t>
    </r>
  </si>
  <si>
    <r>
      <rPr>
        <sz val="10"/>
        <rFont val="Times New Roman"/>
      </rPr>
      <t>4.1.2</t>
    </r>
  </si>
  <si>
    <r>
      <rPr>
        <sz val="10"/>
        <rFont val="Times New Roman"/>
      </rPr>
      <t>Мероприятие   «Мероприятия в области физической культуры и спорта»</t>
    </r>
  </si>
  <si>
    <t xml:space="preserve">1101 0140120800; </t>
  </si>
  <si>
    <r>
      <rPr>
        <sz val="10"/>
        <rFont val="Times New Roman"/>
      </rPr>
      <t>4.1.3</t>
    </r>
  </si>
  <si>
    <r>
      <rPr>
        <sz val="10"/>
        <rFont val="Times New Roman"/>
      </rPr>
      <t>Мероприятие "Обеспечение мер, направленных на привлечение жителей области к регулярным занятиям физической культурой и спортом""</t>
    </r>
  </si>
  <si>
    <t>1101 0140141140</t>
  </si>
  <si>
    <r>
      <rPr>
        <sz val="10"/>
        <rFont val="Times New Roman"/>
      </rPr>
      <t>4.1.4</t>
    </r>
  </si>
  <si>
    <r>
      <rPr>
        <sz val="10"/>
        <rFont val="Times New Roman"/>
      </rPr>
      <t>Мероприятие "Софинансирование расходов на проведение районных и областных спортивных мероприятий"</t>
    </r>
  </si>
  <si>
    <r>
      <rPr>
        <sz val="11"/>
        <color theme="1"/>
        <rFont val="Calibri"/>
        <scheme val="minor"/>
      </rPr>
      <t>1101 01401W1140</t>
    </r>
  </si>
  <si>
    <r>
      <rPr>
        <sz val="10"/>
        <rFont val="Times New Roman"/>
      </rPr>
      <t>4.1.5</t>
    </r>
  </si>
  <si>
    <r>
      <rPr>
        <sz val="10"/>
        <rFont val="Times New Roman"/>
      </rPr>
      <t>Мероприятие   «Расходы на содержание физкультурно-оздоровительного комплекса открытого типа, построенного в рамках федерального проекта «Спорт – норма жизни»"</t>
    </r>
  </si>
  <si>
    <t>1102 0140120905</t>
  </si>
  <si>
    <r>
      <rPr>
        <sz val="10"/>
        <rFont val="Times New Roman"/>
      </rPr>
      <t>4.1.6</t>
    </r>
  </si>
  <si>
    <r>
      <rPr>
        <sz val="10"/>
        <rFont val="Times New Roman"/>
      </rPr>
      <t>Мероприятие   «Расходы на содержание спортивной площадки, построенной по программе «Газпром-детям»</t>
    </r>
  </si>
  <si>
    <t>1102 0140120906</t>
  </si>
  <si>
    <r>
      <rPr>
        <sz val="10"/>
        <rFont val="Times New Roman"/>
      </rPr>
      <t>4.1.7</t>
    </r>
  </si>
  <si>
    <r>
      <rPr>
        <sz val="10"/>
        <rFont val="Times New Roman"/>
      </rPr>
      <t>Мероприятие "Расходы по содержанию стадиона "Локомотив"</t>
    </r>
  </si>
  <si>
    <t>1102 0140120907</t>
  </si>
  <si>
    <r>
      <rPr>
        <sz val="10"/>
        <rFont val="Times New Roman"/>
      </rPr>
      <t>4.1.8</t>
    </r>
  </si>
  <si>
    <r>
      <rPr>
        <sz val="10"/>
        <rFont val="Times New Roman"/>
      </rPr>
      <t>Мероприятие "Расходы на реализацию проекта ТОС "За спорт и дружбу!"</t>
    </r>
  </si>
  <si>
    <t>Мероприятие   «Создание условий для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осваивающими образовательные программы дошкольного образования в организациях, осуществляющих образовательную деятельность»</t>
  </si>
  <si>
    <t>Мероприятие   «Софинансирование расходов на осуществление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осваивающими образовательные программы дошкольного образования в организациях, осуществляющих образовательную деятельность»</t>
  </si>
  <si>
    <t>Мероприятие «Расходы на обеспечение государственных гарантий реализации прав на получение общедоступного и  бесплатного дошкольного образования в  дошкольных образовательных организациях, общедоступного и бесплатного дошкольного, начального общего, основного общего, среднего общего образования, дополнительного образования детей в общеобразовательных организациях»</t>
  </si>
  <si>
    <t>Мероприятие "Расходы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государственных, муниципальных общеобразовательных организаций, профессиональных образовательных организаций"</t>
  </si>
  <si>
    <t>Мероприятие  «Реализация мероприятий по привлечению молодых специалистов – обеспечение мер поддержки (ежегодного материального стимулирования) гражданам, проходящим целевое обучение по образовательным программам среднего профессионального и высшего образования по педагогическим специальностям»</t>
  </si>
  <si>
    <t>Мероприятие «Расходы на 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организациях, общедоступного и бесплатного дошкольного, начального общего, основного общего, среднего общего образования, дополнительного образования детей в общеобразовательных организациях»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</si>
</sst>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5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  <font>
      <sz val="10"/>
      <color theme="1"/>
      <name val="Times New Roman"/>
    </font>
    <font>
      <sz val="13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11"/>
      <name val="Calibri"/>
    </font>
    <font>
      <b/>
      <sz val="10"/>
      <name val="Times New Roman"/>
    </font>
    <font>
      <sz val="10"/>
      <name val="Times New Roman"/>
    </font>
    <font>
      <sz val="11"/>
      <color theme="1"/>
      <name val="Calibri"/>
    </font>
    <font>
      <sz val="10"/>
      <name val="Times New Roman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6">
    <xf numFmtId="0" fontId="1" fillId="0" borderId="0" xfId="0" applyNumberFormat="1" applyFont="1"/>
    <xf numFmtId="0" fontId="2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164" fontId="5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/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/>
    <xf numFmtId="0" fontId="12" fillId="0" borderId="0" xfId="0" applyFont="1"/>
    <xf numFmtId="49" fontId="12" fillId="0" borderId="0" xfId="0" applyNumberFormat="1" applyFont="1"/>
    <xf numFmtId="49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9" fontId="14" fillId="0" borderId="0" xfId="0" applyNumberFormat="1" applyFont="1"/>
    <xf numFmtId="49" fontId="1" fillId="0" borderId="7" xfId="0" applyNumberFormat="1" applyFont="1" applyBorder="1"/>
    <xf numFmtId="164" fontId="13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4"/>
  <sheetViews>
    <sheetView tabSelected="1" topLeftCell="A623" workbookViewId="0">
      <selection activeCell="E598" sqref="E598"/>
    </sheetView>
  </sheetViews>
  <sheetFormatPr defaultColWidth="9.140625" defaultRowHeight="15" x14ac:dyDescent="0.25"/>
  <cols>
    <col min="1" max="1" width="6.5703125" customWidth="1"/>
    <col min="2" max="2" width="23.7109375" customWidth="1"/>
    <col min="3" max="3" width="18.85546875" customWidth="1"/>
    <col min="4" max="4" width="14.85546875" customWidth="1"/>
    <col min="5" max="6" width="13.7109375" customWidth="1"/>
    <col min="7" max="7" width="16" customWidth="1"/>
    <col min="8" max="9" width="10.85546875" customWidth="1"/>
    <col min="10" max="10" width="10" customWidth="1"/>
    <col min="11" max="11" width="17.7109375" customWidth="1"/>
    <col min="12" max="12" width="38.5703125" customWidth="1"/>
  </cols>
  <sheetData>
    <row r="1" spans="1:12" s="1" customFormat="1" ht="30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2" s="1" customFormat="1" ht="16.5" x14ac:dyDescent="0.25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2" s="1" customFormat="1" ht="19.5" customHeight="1" x14ac:dyDescent="0.25">
      <c r="A3" s="67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9"/>
    </row>
    <row r="4" spans="1:12" s="1" customFormat="1" ht="99" customHeight="1" x14ac:dyDescent="0.25">
      <c r="A4" s="64"/>
      <c r="B4" s="41" t="s">
        <v>3</v>
      </c>
      <c r="C4" s="41" t="s">
        <v>4</v>
      </c>
      <c r="D4" s="41" t="s">
        <v>5</v>
      </c>
      <c r="E4" s="41" t="s">
        <v>6</v>
      </c>
      <c r="F4" s="71"/>
      <c r="G4" s="71"/>
      <c r="H4" s="71"/>
      <c r="I4" s="71"/>
      <c r="J4" s="71"/>
      <c r="K4" s="72"/>
    </row>
    <row r="5" spans="1:12" s="1" customFormat="1" ht="86.25" customHeight="1" x14ac:dyDescent="0.25">
      <c r="A5" s="70"/>
      <c r="B5" s="43"/>
      <c r="C5" s="43"/>
      <c r="D5" s="43"/>
      <c r="E5" s="2">
        <v>2025</v>
      </c>
      <c r="F5" s="2">
        <v>2026</v>
      </c>
      <c r="G5" s="2">
        <v>2027</v>
      </c>
      <c r="H5" s="2">
        <v>2028</v>
      </c>
      <c r="I5" s="2">
        <v>2029</v>
      </c>
      <c r="J5" s="2">
        <v>2030</v>
      </c>
      <c r="K5" s="2" t="s">
        <v>7</v>
      </c>
    </row>
    <row r="6" spans="1:12" s="1" customForma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2" s="1" customFormat="1" x14ac:dyDescent="0.25">
      <c r="A7" s="47"/>
      <c r="B7" s="50" t="s">
        <v>8</v>
      </c>
      <c r="C7" s="73" t="s">
        <v>9</v>
      </c>
      <c r="D7" s="3" t="s">
        <v>10</v>
      </c>
      <c r="E7" s="4">
        <f t="shared" ref="E7:J7" si="0">SUM(E8:E11)</f>
        <v>188874082.44000003</v>
      </c>
      <c r="F7" s="4">
        <f t="shared" si="0"/>
        <v>167608521.22</v>
      </c>
      <c r="G7" s="4">
        <f t="shared" si="0"/>
        <v>196922132.84999999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>SUM(E7:J7)</f>
        <v>553404736.50999999</v>
      </c>
      <c r="L7" s="5"/>
    </row>
    <row r="8" spans="1:12" s="1" customFormat="1" ht="25.5" x14ac:dyDescent="0.25">
      <c r="A8" s="48"/>
      <c r="B8" s="51"/>
      <c r="C8" s="74"/>
      <c r="D8" s="3" t="s">
        <v>11</v>
      </c>
      <c r="E8" s="4">
        <f t="shared" ref="E8:J11" si="1">E13+E18</f>
        <v>11885780</v>
      </c>
      <c r="F8" s="4">
        <f t="shared" si="1"/>
        <v>11890730</v>
      </c>
      <c r="G8" s="4">
        <f t="shared" si="1"/>
        <v>42481841.109999999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>SUM(E8:J8)</f>
        <v>66258351.109999999</v>
      </c>
      <c r="L8" s="5"/>
    </row>
    <row r="9" spans="1:12" s="1" customFormat="1" ht="25.5" x14ac:dyDescent="0.25">
      <c r="A9" s="48"/>
      <c r="B9" s="51"/>
      <c r="C9" s="74"/>
      <c r="D9" s="3" t="s">
        <v>12</v>
      </c>
      <c r="E9" s="4">
        <f t="shared" si="1"/>
        <v>112968743.78000002</v>
      </c>
      <c r="F9" s="4">
        <f t="shared" si="1"/>
        <v>102404270</v>
      </c>
      <c r="G9" s="4">
        <f t="shared" si="1"/>
        <v>102228891.73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>SUM(E9:J9)</f>
        <v>317601905.51000005</v>
      </c>
      <c r="L9" s="5"/>
    </row>
    <row r="10" spans="1:12" s="1" customFormat="1" ht="25.5" x14ac:dyDescent="0.25">
      <c r="A10" s="48"/>
      <c r="B10" s="51"/>
      <c r="C10" s="74"/>
      <c r="D10" s="3" t="s">
        <v>13</v>
      </c>
      <c r="E10" s="4">
        <f t="shared" si="1"/>
        <v>64019558.660000004</v>
      </c>
      <c r="F10" s="4">
        <f t="shared" si="1"/>
        <v>53313521.219999999</v>
      </c>
      <c r="G10" s="4">
        <f t="shared" si="1"/>
        <v>52211400.009999998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>SUM(E10:J10)</f>
        <v>169544479.88999999</v>
      </c>
      <c r="L10" s="5"/>
    </row>
    <row r="11" spans="1:12" s="1" customFormat="1" x14ac:dyDescent="0.25">
      <c r="A11" s="48"/>
      <c r="B11" s="51"/>
      <c r="C11" s="75"/>
      <c r="D11" s="3" t="s">
        <v>14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>SUM(E11:J11)</f>
        <v>0</v>
      </c>
      <c r="L11" s="5"/>
    </row>
    <row r="12" spans="1:12" s="1" customFormat="1" x14ac:dyDescent="0.25">
      <c r="A12" s="48"/>
      <c r="B12" s="51"/>
      <c r="C12" s="73" t="s">
        <v>15</v>
      </c>
      <c r="D12" s="3" t="s">
        <v>10</v>
      </c>
      <c r="E12" s="4">
        <f t="shared" ref="E12:K16" si="2">E32+E449+E540</f>
        <v>3482804.67</v>
      </c>
      <c r="F12" s="4">
        <f t="shared" si="2"/>
        <v>3540000</v>
      </c>
      <c r="G12" s="4">
        <f t="shared" si="2"/>
        <v>34165732.840000004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41188537.509999998</v>
      </c>
      <c r="L12" s="5"/>
    </row>
    <row r="13" spans="1:12" s="1" customFormat="1" ht="25.5" x14ac:dyDescent="0.25">
      <c r="A13" s="48"/>
      <c r="B13" s="51"/>
      <c r="C13" s="74"/>
      <c r="D13" s="3" t="s">
        <v>11</v>
      </c>
      <c r="E13" s="4">
        <f t="shared" si="2"/>
        <v>0</v>
      </c>
      <c r="F13" s="4">
        <f t="shared" si="2"/>
        <v>0</v>
      </c>
      <c r="G13" s="4">
        <f t="shared" si="2"/>
        <v>30591111.109999999</v>
      </c>
      <c r="H13" s="4">
        <f t="shared" si="2"/>
        <v>0</v>
      </c>
      <c r="I13" s="4">
        <f t="shared" si="2"/>
        <v>0</v>
      </c>
      <c r="J13" s="4">
        <f t="shared" si="2"/>
        <v>0</v>
      </c>
      <c r="K13" s="4">
        <f t="shared" si="2"/>
        <v>30591111.109999999</v>
      </c>
      <c r="L13" s="5"/>
    </row>
    <row r="14" spans="1:12" s="1" customFormat="1" ht="25.5" x14ac:dyDescent="0.25">
      <c r="A14" s="48"/>
      <c r="B14" s="51"/>
      <c r="C14" s="74"/>
      <c r="D14" s="3" t="s">
        <v>12</v>
      </c>
      <c r="E14" s="4">
        <f t="shared" si="2"/>
        <v>3422804.67</v>
      </c>
      <c r="F14" s="4">
        <f t="shared" si="2"/>
        <v>3480000</v>
      </c>
      <c r="G14" s="4">
        <f t="shared" si="2"/>
        <v>3514621.73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10417426.4</v>
      </c>
      <c r="L14" s="5"/>
    </row>
    <row r="15" spans="1:12" s="1" customFormat="1" ht="25.5" x14ac:dyDescent="0.25">
      <c r="A15" s="48"/>
      <c r="B15" s="51"/>
      <c r="C15" s="74"/>
      <c r="D15" s="3" t="s">
        <v>13</v>
      </c>
      <c r="E15" s="4">
        <f t="shared" si="2"/>
        <v>60000</v>
      </c>
      <c r="F15" s="4">
        <f t="shared" si="2"/>
        <v>60000</v>
      </c>
      <c r="G15" s="4">
        <f t="shared" si="2"/>
        <v>60000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180000</v>
      </c>
      <c r="L15" s="5"/>
    </row>
    <row r="16" spans="1:12" s="1" customFormat="1" x14ac:dyDescent="0.25">
      <c r="A16" s="48"/>
      <c r="B16" s="51"/>
      <c r="C16" s="75"/>
      <c r="D16" s="3" t="s">
        <v>14</v>
      </c>
      <c r="E16" s="4">
        <f t="shared" si="2"/>
        <v>0</v>
      </c>
      <c r="F16" s="4">
        <f t="shared" si="2"/>
        <v>0</v>
      </c>
      <c r="G16" s="4">
        <f t="shared" si="2"/>
        <v>0</v>
      </c>
      <c r="H16" s="4">
        <f t="shared" si="2"/>
        <v>0</v>
      </c>
      <c r="I16" s="4">
        <f t="shared" si="2"/>
        <v>0</v>
      </c>
      <c r="J16" s="4">
        <f t="shared" si="2"/>
        <v>0</v>
      </c>
      <c r="K16" s="4">
        <f t="shared" si="2"/>
        <v>0</v>
      </c>
      <c r="L16" s="5"/>
    </row>
    <row r="17" spans="1:12" s="1" customFormat="1" x14ac:dyDescent="0.25">
      <c r="A17" s="48"/>
      <c r="B17" s="51"/>
      <c r="C17" s="73" t="s">
        <v>16</v>
      </c>
      <c r="D17" s="3" t="s">
        <v>10</v>
      </c>
      <c r="E17" s="4">
        <f>E27+E444+E570</f>
        <v>185391277.77000004</v>
      </c>
      <c r="F17" s="4">
        <f>SUM(F18:F21)</f>
        <v>164068521.22</v>
      </c>
      <c r="G17" s="4">
        <f>SUM(G18:G21)</f>
        <v>162756400.00999999</v>
      </c>
      <c r="H17" s="4">
        <f>SUM(H18:H21)</f>
        <v>0</v>
      </c>
      <c r="I17" s="4">
        <f>SUM(I18:I21)</f>
        <v>0</v>
      </c>
      <c r="J17" s="4">
        <f>SUM(J18:J21)</f>
        <v>0</v>
      </c>
      <c r="K17" s="4">
        <f t="shared" ref="K17:K46" si="3">SUM(E17:J17)</f>
        <v>512216199</v>
      </c>
      <c r="L17" s="5"/>
    </row>
    <row r="18" spans="1:12" s="1" customFormat="1" ht="25.5" x14ac:dyDescent="0.25">
      <c r="A18" s="48"/>
      <c r="B18" s="51"/>
      <c r="C18" s="74"/>
      <c r="D18" s="3" t="s">
        <v>11</v>
      </c>
      <c r="E18" s="4">
        <f>E28+E445+E571</f>
        <v>11885780</v>
      </c>
      <c r="F18" s="4">
        <f t="shared" ref="F18:J21" si="4">F28+F445+F571</f>
        <v>11890730</v>
      </c>
      <c r="G18" s="4">
        <f t="shared" si="4"/>
        <v>11890730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3"/>
        <v>35667240</v>
      </c>
      <c r="L18" s="5"/>
    </row>
    <row r="19" spans="1:12" s="1" customFormat="1" ht="25.5" x14ac:dyDescent="0.25">
      <c r="A19" s="48"/>
      <c r="B19" s="51"/>
      <c r="C19" s="74"/>
      <c r="D19" s="3" t="s">
        <v>12</v>
      </c>
      <c r="E19" s="4">
        <f>E29+E446+E572</f>
        <v>109545939.11000001</v>
      </c>
      <c r="F19" s="4">
        <f t="shared" si="4"/>
        <v>98924270</v>
      </c>
      <c r="G19" s="4">
        <f t="shared" si="4"/>
        <v>98714270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3"/>
        <v>307184479.11000001</v>
      </c>
      <c r="L19" s="5"/>
    </row>
    <row r="20" spans="1:12" s="1" customFormat="1" ht="25.5" x14ac:dyDescent="0.25">
      <c r="A20" s="48"/>
      <c r="B20" s="51"/>
      <c r="C20" s="74"/>
      <c r="D20" s="3" t="s">
        <v>13</v>
      </c>
      <c r="E20" s="4">
        <f>E30+E447+E573</f>
        <v>63959558.660000004</v>
      </c>
      <c r="F20" s="4">
        <f t="shared" si="4"/>
        <v>53253521.219999999</v>
      </c>
      <c r="G20" s="4">
        <f t="shared" si="4"/>
        <v>52151400.009999998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3"/>
        <v>169364479.88999999</v>
      </c>
      <c r="L20" s="5"/>
    </row>
    <row r="21" spans="1:12" s="1" customFormat="1" x14ac:dyDescent="0.25">
      <c r="A21" s="49"/>
      <c r="B21" s="52"/>
      <c r="C21" s="75"/>
      <c r="D21" s="3" t="s">
        <v>14</v>
      </c>
      <c r="E21" s="4">
        <f>E31+E448+E574</f>
        <v>0</v>
      </c>
      <c r="F21" s="4">
        <f t="shared" si="4"/>
        <v>0</v>
      </c>
      <c r="G21" s="4">
        <f t="shared" si="4"/>
        <v>0</v>
      </c>
      <c r="H21" s="4">
        <f t="shared" si="4"/>
        <v>0</v>
      </c>
      <c r="I21" s="4">
        <f t="shared" si="4"/>
        <v>0</v>
      </c>
      <c r="J21" s="4">
        <f t="shared" si="4"/>
        <v>0</v>
      </c>
      <c r="K21" s="4">
        <f t="shared" si="3"/>
        <v>0</v>
      </c>
      <c r="L21" s="5"/>
    </row>
    <row r="22" spans="1:12" s="1" customFormat="1" x14ac:dyDescent="0.25">
      <c r="A22" s="41">
        <v>1</v>
      </c>
      <c r="B22" s="41" t="s">
        <v>17</v>
      </c>
      <c r="C22" s="41" t="s">
        <v>18</v>
      </c>
      <c r="D22" s="2" t="s">
        <v>19</v>
      </c>
      <c r="E22" s="6">
        <f t="shared" ref="E22:J22" si="5">SUM(E23:E26)</f>
        <v>185246336.89000002</v>
      </c>
      <c r="F22" s="6">
        <f t="shared" si="5"/>
        <v>164845703.03999999</v>
      </c>
      <c r="G22" s="6">
        <f t="shared" si="5"/>
        <v>194155314.67000002</v>
      </c>
      <c r="H22" s="6">
        <f t="shared" si="5"/>
        <v>0</v>
      </c>
      <c r="I22" s="6">
        <f t="shared" si="5"/>
        <v>0</v>
      </c>
      <c r="J22" s="6">
        <f t="shared" si="5"/>
        <v>0</v>
      </c>
      <c r="K22" s="6">
        <f t="shared" si="3"/>
        <v>544247354.60000002</v>
      </c>
      <c r="L22" s="5"/>
    </row>
    <row r="23" spans="1:12" s="1" customFormat="1" ht="25.5" x14ac:dyDescent="0.25">
      <c r="A23" s="42"/>
      <c r="B23" s="42"/>
      <c r="C23" s="42"/>
      <c r="D23" s="2" t="s">
        <v>20</v>
      </c>
      <c r="E23" s="6">
        <f t="shared" ref="E23:J26" si="6">E28+E33</f>
        <v>11885780</v>
      </c>
      <c r="F23" s="6">
        <f t="shared" si="6"/>
        <v>11890730</v>
      </c>
      <c r="G23" s="6">
        <f t="shared" si="6"/>
        <v>42481841.109999999</v>
      </c>
      <c r="H23" s="6">
        <f t="shared" si="6"/>
        <v>0</v>
      </c>
      <c r="I23" s="6">
        <f t="shared" si="6"/>
        <v>0</v>
      </c>
      <c r="J23" s="6">
        <f t="shared" si="6"/>
        <v>0</v>
      </c>
      <c r="K23" s="6">
        <f t="shared" si="3"/>
        <v>66258351.109999999</v>
      </c>
      <c r="L23" s="5"/>
    </row>
    <row r="24" spans="1:12" s="1" customFormat="1" ht="25.5" x14ac:dyDescent="0.25">
      <c r="A24" s="42"/>
      <c r="B24" s="42"/>
      <c r="C24" s="42"/>
      <c r="D24" s="2" t="s">
        <v>21</v>
      </c>
      <c r="E24" s="6">
        <f t="shared" si="6"/>
        <v>111652038.63000001</v>
      </c>
      <c r="F24" s="6">
        <f t="shared" si="6"/>
        <v>101540270</v>
      </c>
      <c r="G24" s="6">
        <f t="shared" si="6"/>
        <v>101360891.73</v>
      </c>
      <c r="H24" s="6">
        <f t="shared" si="6"/>
        <v>0</v>
      </c>
      <c r="I24" s="6">
        <f t="shared" si="6"/>
        <v>0</v>
      </c>
      <c r="J24" s="6">
        <f t="shared" si="6"/>
        <v>0</v>
      </c>
      <c r="K24" s="6">
        <f t="shared" si="3"/>
        <v>314553200.36000001</v>
      </c>
      <c r="L24" s="5"/>
    </row>
    <row r="25" spans="1:12" s="1" customFormat="1" x14ac:dyDescent="0.25">
      <c r="A25" s="42"/>
      <c r="B25" s="42"/>
      <c r="C25" s="42"/>
      <c r="D25" s="2" t="s">
        <v>22</v>
      </c>
      <c r="E25" s="6">
        <f t="shared" si="6"/>
        <v>61708518.260000005</v>
      </c>
      <c r="F25" s="6">
        <f t="shared" si="6"/>
        <v>51414703.039999999</v>
      </c>
      <c r="G25" s="6">
        <f t="shared" si="6"/>
        <v>50312581.829999998</v>
      </c>
      <c r="H25" s="6">
        <f t="shared" si="6"/>
        <v>0</v>
      </c>
      <c r="I25" s="6">
        <f t="shared" si="6"/>
        <v>0</v>
      </c>
      <c r="J25" s="6">
        <f t="shared" si="6"/>
        <v>0</v>
      </c>
      <c r="K25" s="6">
        <f t="shared" si="3"/>
        <v>163435803.13</v>
      </c>
      <c r="L25" s="5"/>
    </row>
    <row r="26" spans="1:12" s="1" customFormat="1" x14ac:dyDescent="0.25">
      <c r="A26" s="42"/>
      <c r="B26" s="42"/>
      <c r="C26" s="43"/>
      <c r="D26" s="2" t="s">
        <v>23</v>
      </c>
      <c r="E26" s="6">
        <f t="shared" si="6"/>
        <v>0</v>
      </c>
      <c r="F26" s="6">
        <f t="shared" si="6"/>
        <v>0</v>
      </c>
      <c r="G26" s="6">
        <f t="shared" si="6"/>
        <v>0</v>
      </c>
      <c r="H26" s="6">
        <f t="shared" si="6"/>
        <v>0</v>
      </c>
      <c r="I26" s="6">
        <f t="shared" si="6"/>
        <v>0</v>
      </c>
      <c r="J26" s="6">
        <f t="shared" si="6"/>
        <v>0</v>
      </c>
      <c r="K26" s="6">
        <f t="shared" si="3"/>
        <v>0</v>
      </c>
      <c r="L26" s="5"/>
    </row>
    <row r="27" spans="1:12" s="1" customFormat="1" x14ac:dyDescent="0.25">
      <c r="A27" s="42"/>
      <c r="B27" s="42"/>
      <c r="C27" s="41" t="s">
        <v>24</v>
      </c>
      <c r="D27" s="2" t="s">
        <v>19</v>
      </c>
      <c r="E27" s="6">
        <f t="shared" ref="E27:J27" si="7">SUM(E28:E31)</f>
        <v>182575532.22000003</v>
      </c>
      <c r="F27" s="6">
        <f t="shared" si="7"/>
        <v>162120703.03999999</v>
      </c>
      <c r="G27" s="6">
        <f t="shared" si="7"/>
        <v>160808581.82999998</v>
      </c>
      <c r="H27" s="6">
        <f t="shared" si="7"/>
        <v>0</v>
      </c>
      <c r="I27" s="6">
        <f t="shared" si="7"/>
        <v>0</v>
      </c>
      <c r="J27" s="6">
        <f t="shared" si="7"/>
        <v>0</v>
      </c>
      <c r="K27" s="6">
        <f t="shared" si="3"/>
        <v>505504817.08999997</v>
      </c>
      <c r="L27" s="5"/>
    </row>
    <row r="28" spans="1:12" s="1" customFormat="1" ht="25.5" x14ac:dyDescent="0.25">
      <c r="A28" s="42"/>
      <c r="B28" s="42"/>
      <c r="C28" s="42"/>
      <c r="D28" s="2" t="s">
        <v>20</v>
      </c>
      <c r="E28" s="6">
        <f t="shared" ref="E28:J31" si="8">E48+E174+E365+E425</f>
        <v>11885780</v>
      </c>
      <c r="F28" s="6">
        <f t="shared" si="8"/>
        <v>11890730</v>
      </c>
      <c r="G28" s="6">
        <f t="shared" si="8"/>
        <v>11890730</v>
      </c>
      <c r="H28" s="6">
        <f t="shared" si="8"/>
        <v>0</v>
      </c>
      <c r="I28" s="6">
        <f t="shared" si="8"/>
        <v>0</v>
      </c>
      <c r="J28" s="6">
        <f t="shared" si="8"/>
        <v>0</v>
      </c>
      <c r="K28" s="6">
        <f t="shared" si="3"/>
        <v>35667240</v>
      </c>
      <c r="L28" s="5"/>
    </row>
    <row r="29" spans="1:12" s="1" customFormat="1" ht="25.5" x14ac:dyDescent="0.25">
      <c r="A29" s="42"/>
      <c r="B29" s="42"/>
      <c r="C29" s="42"/>
      <c r="D29" s="2" t="s">
        <v>21</v>
      </c>
      <c r="E29" s="6">
        <f t="shared" si="8"/>
        <v>108981233.96000001</v>
      </c>
      <c r="F29" s="6">
        <f t="shared" si="8"/>
        <v>98815270</v>
      </c>
      <c r="G29" s="6">
        <f t="shared" si="8"/>
        <v>98605270</v>
      </c>
      <c r="H29" s="6">
        <f t="shared" si="8"/>
        <v>0</v>
      </c>
      <c r="I29" s="6">
        <f t="shared" si="8"/>
        <v>0</v>
      </c>
      <c r="J29" s="6">
        <f t="shared" si="8"/>
        <v>0</v>
      </c>
      <c r="K29" s="6">
        <f t="shared" si="3"/>
        <v>306401773.96000004</v>
      </c>
      <c r="L29" s="5"/>
    </row>
    <row r="30" spans="1:12" s="1" customFormat="1" x14ac:dyDescent="0.25">
      <c r="A30" s="42"/>
      <c r="B30" s="42"/>
      <c r="C30" s="42"/>
      <c r="D30" s="2" t="s">
        <v>22</v>
      </c>
      <c r="E30" s="6">
        <f t="shared" si="8"/>
        <v>61708518.260000005</v>
      </c>
      <c r="F30" s="6">
        <f t="shared" si="8"/>
        <v>51414703.039999999</v>
      </c>
      <c r="G30" s="6">
        <f t="shared" si="8"/>
        <v>50312581.829999998</v>
      </c>
      <c r="H30" s="6">
        <f t="shared" si="8"/>
        <v>0</v>
      </c>
      <c r="I30" s="6">
        <f t="shared" si="8"/>
        <v>0</v>
      </c>
      <c r="J30" s="6">
        <f t="shared" si="8"/>
        <v>0</v>
      </c>
      <c r="K30" s="6">
        <f t="shared" si="3"/>
        <v>163435803.13</v>
      </c>
      <c r="L30" s="5"/>
    </row>
    <row r="31" spans="1:12" s="1" customFormat="1" x14ac:dyDescent="0.25">
      <c r="A31" s="42"/>
      <c r="B31" s="42"/>
      <c r="C31" s="43"/>
      <c r="D31" s="2" t="s">
        <v>23</v>
      </c>
      <c r="E31" s="6">
        <f t="shared" si="8"/>
        <v>0</v>
      </c>
      <c r="F31" s="6">
        <f t="shared" si="8"/>
        <v>0</v>
      </c>
      <c r="G31" s="6">
        <f t="shared" si="8"/>
        <v>0</v>
      </c>
      <c r="H31" s="6">
        <f t="shared" si="8"/>
        <v>0</v>
      </c>
      <c r="I31" s="6">
        <f t="shared" si="8"/>
        <v>0</v>
      </c>
      <c r="J31" s="6">
        <f t="shared" si="8"/>
        <v>0</v>
      </c>
      <c r="K31" s="6">
        <f t="shared" si="3"/>
        <v>0</v>
      </c>
      <c r="L31" s="5"/>
    </row>
    <row r="32" spans="1:12" s="1" customFormat="1" x14ac:dyDescent="0.25">
      <c r="A32" s="42"/>
      <c r="B32" s="42"/>
      <c r="C32" s="41" t="s">
        <v>25</v>
      </c>
      <c r="D32" s="2" t="s">
        <v>19</v>
      </c>
      <c r="E32" s="6">
        <f>SUM(E33:E36)</f>
        <v>2670804.67</v>
      </c>
      <c r="F32" s="6">
        <f>SUM(F33:F36)</f>
        <v>2725000</v>
      </c>
      <c r="G32" s="6">
        <f>G42+G178</f>
        <v>33346732.84</v>
      </c>
      <c r="H32" s="6">
        <f>SUM(H33:H36)</f>
        <v>0</v>
      </c>
      <c r="I32" s="6">
        <f>SUM(I33:I36)</f>
        <v>0</v>
      </c>
      <c r="J32" s="6">
        <f>SUM(J33:J36)</f>
        <v>0</v>
      </c>
      <c r="K32" s="6">
        <f t="shared" si="3"/>
        <v>38742537.509999998</v>
      </c>
      <c r="L32" s="5"/>
    </row>
    <row r="33" spans="1:12" s="1" customFormat="1" ht="25.5" x14ac:dyDescent="0.25">
      <c r="A33" s="42"/>
      <c r="B33" s="42"/>
      <c r="C33" s="42"/>
      <c r="D33" s="2" t="s">
        <v>20</v>
      </c>
      <c r="E33" s="6">
        <f>E43</f>
        <v>0</v>
      </c>
      <c r="F33" s="6">
        <f>F43</f>
        <v>0</v>
      </c>
      <c r="G33" s="6">
        <f>G43+G179</f>
        <v>30591111.109999999</v>
      </c>
      <c r="H33" s="6">
        <f t="shared" ref="H33:J36" si="9">H43</f>
        <v>0</v>
      </c>
      <c r="I33" s="6">
        <f t="shared" si="9"/>
        <v>0</v>
      </c>
      <c r="J33" s="6">
        <f t="shared" si="9"/>
        <v>0</v>
      </c>
      <c r="K33" s="6">
        <f t="shared" si="3"/>
        <v>30591111.109999999</v>
      </c>
      <c r="L33" s="5"/>
    </row>
    <row r="34" spans="1:12" s="1" customFormat="1" ht="25.5" x14ac:dyDescent="0.25">
      <c r="A34" s="42"/>
      <c r="B34" s="42"/>
      <c r="C34" s="42"/>
      <c r="D34" s="2" t="s">
        <v>21</v>
      </c>
      <c r="E34" s="6">
        <f>E44+E205</f>
        <v>2670804.67</v>
      </c>
      <c r="F34" s="6">
        <f>F44</f>
        <v>2725000</v>
      </c>
      <c r="G34" s="6">
        <f>G44+G180</f>
        <v>2755621.73</v>
      </c>
      <c r="H34" s="6">
        <f t="shared" si="9"/>
        <v>0</v>
      </c>
      <c r="I34" s="6">
        <f t="shared" si="9"/>
        <v>0</v>
      </c>
      <c r="J34" s="6">
        <f t="shared" si="9"/>
        <v>0</v>
      </c>
      <c r="K34" s="6">
        <f t="shared" si="3"/>
        <v>8151426.4000000004</v>
      </c>
      <c r="L34" s="5"/>
    </row>
    <row r="35" spans="1:12" s="1" customFormat="1" x14ac:dyDescent="0.25">
      <c r="A35" s="42"/>
      <c r="B35" s="42"/>
      <c r="C35" s="42"/>
      <c r="D35" s="2" t="s">
        <v>22</v>
      </c>
      <c r="E35" s="6">
        <f>E45</f>
        <v>0</v>
      </c>
      <c r="F35" s="6">
        <f>F45</f>
        <v>0</v>
      </c>
      <c r="G35" s="6">
        <f>G45+G181</f>
        <v>0</v>
      </c>
      <c r="H35" s="6">
        <f t="shared" si="9"/>
        <v>0</v>
      </c>
      <c r="I35" s="6">
        <f t="shared" si="9"/>
        <v>0</v>
      </c>
      <c r="J35" s="6">
        <f t="shared" si="9"/>
        <v>0</v>
      </c>
      <c r="K35" s="6">
        <f t="shared" si="3"/>
        <v>0</v>
      </c>
      <c r="L35" s="5"/>
    </row>
    <row r="36" spans="1:12" s="1" customFormat="1" x14ac:dyDescent="0.25">
      <c r="A36" s="43"/>
      <c r="B36" s="43"/>
      <c r="C36" s="43"/>
      <c r="D36" s="2" t="s">
        <v>23</v>
      </c>
      <c r="E36" s="6">
        <f>E46</f>
        <v>0</v>
      </c>
      <c r="F36" s="6">
        <f>F46</f>
        <v>0</v>
      </c>
      <c r="G36" s="6">
        <f>G46+G182</f>
        <v>0</v>
      </c>
      <c r="H36" s="6">
        <f t="shared" si="9"/>
        <v>0</v>
      </c>
      <c r="I36" s="6">
        <f t="shared" si="9"/>
        <v>0</v>
      </c>
      <c r="J36" s="6">
        <f t="shared" si="9"/>
        <v>0</v>
      </c>
      <c r="K36" s="6">
        <f t="shared" si="3"/>
        <v>0</v>
      </c>
      <c r="L36" s="5"/>
    </row>
    <row r="37" spans="1:12" s="7" customFormat="1" x14ac:dyDescent="0.25">
      <c r="A37" s="34" t="s">
        <v>26</v>
      </c>
      <c r="B37" s="44" t="s">
        <v>27</v>
      </c>
      <c r="C37" s="44" t="s">
        <v>28</v>
      </c>
      <c r="D37" s="9" t="s">
        <v>29</v>
      </c>
      <c r="E37" s="10">
        <f t="shared" ref="E37:J37" si="10">SUM(E38:E41)</f>
        <v>53700616.060000002</v>
      </c>
      <c r="F37" s="10">
        <f t="shared" si="10"/>
        <v>48352616.159999996</v>
      </c>
      <c r="G37" s="10">
        <f t="shared" si="10"/>
        <v>47952616.159999996</v>
      </c>
      <c r="H37" s="10">
        <f t="shared" si="10"/>
        <v>0</v>
      </c>
      <c r="I37" s="10">
        <f t="shared" si="10"/>
        <v>0</v>
      </c>
      <c r="J37" s="10">
        <f t="shared" si="10"/>
        <v>0</v>
      </c>
      <c r="K37" s="10">
        <f t="shared" si="3"/>
        <v>150005848.38</v>
      </c>
      <c r="L37" s="11"/>
    </row>
    <row r="38" spans="1:12" s="7" customFormat="1" ht="25.5" x14ac:dyDescent="0.25">
      <c r="A38" s="35"/>
      <c r="B38" s="45"/>
      <c r="C38" s="45"/>
      <c r="D38" s="9" t="s">
        <v>30</v>
      </c>
      <c r="E38" s="10">
        <f t="shared" ref="E38:J41" si="11">E43+E48</f>
        <v>0</v>
      </c>
      <c r="F38" s="10">
        <f t="shared" si="11"/>
        <v>0</v>
      </c>
      <c r="G38" s="10">
        <f t="shared" si="11"/>
        <v>0</v>
      </c>
      <c r="H38" s="10">
        <f t="shared" si="11"/>
        <v>0</v>
      </c>
      <c r="I38" s="10">
        <f t="shared" si="11"/>
        <v>0</v>
      </c>
      <c r="J38" s="10">
        <f t="shared" si="11"/>
        <v>0</v>
      </c>
      <c r="K38" s="10">
        <f t="shared" si="3"/>
        <v>0</v>
      </c>
      <c r="L38" s="11"/>
    </row>
    <row r="39" spans="1:12" s="7" customFormat="1" ht="25.5" x14ac:dyDescent="0.25">
      <c r="A39" s="35"/>
      <c r="B39" s="45"/>
      <c r="C39" s="45"/>
      <c r="D39" s="9" t="s">
        <v>31</v>
      </c>
      <c r="E39" s="10">
        <f t="shared" si="11"/>
        <v>34564355.119999997</v>
      </c>
      <c r="F39" s="10">
        <f t="shared" si="11"/>
        <v>32004000</v>
      </c>
      <c r="G39" s="10">
        <f t="shared" si="11"/>
        <v>32004000</v>
      </c>
      <c r="H39" s="10">
        <f t="shared" si="11"/>
        <v>0</v>
      </c>
      <c r="I39" s="10">
        <f t="shared" si="11"/>
        <v>0</v>
      </c>
      <c r="J39" s="10">
        <f t="shared" si="11"/>
        <v>0</v>
      </c>
      <c r="K39" s="10">
        <f t="shared" si="3"/>
        <v>98572355.120000005</v>
      </c>
      <c r="L39" s="11"/>
    </row>
    <row r="40" spans="1:12" s="7" customFormat="1" ht="25.5" x14ac:dyDescent="0.25">
      <c r="A40" s="35"/>
      <c r="B40" s="45"/>
      <c r="C40" s="45"/>
      <c r="D40" s="9" t="s">
        <v>32</v>
      </c>
      <c r="E40" s="10">
        <f t="shared" si="11"/>
        <v>19136260.940000001</v>
      </c>
      <c r="F40" s="10">
        <f t="shared" si="11"/>
        <v>16348616.16</v>
      </c>
      <c r="G40" s="10">
        <f t="shared" si="11"/>
        <v>15948616.16</v>
      </c>
      <c r="H40" s="10">
        <f t="shared" si="11"/>
        <v>0</v>
      </c>
      <c r="I40" s="10">
        <f t="shared" si="11"/>
        <v>0</v>
      </c>
      <c r="J40" s="10">
        <f t="shared" si="11"/>
        <v>0</v>
      </c>
      <c r="K40" s="10">
        <f t="shared" si="3"/>
        <v>51433493.260000005</v>
      </c>
      <c r="L40" s="11"/>
    </row>
    <row r="41" spans="1:12" s="7" customFormat="1" x14ac:dyDescent="0.25">
      <c r="A41" s="35"/>
      <c r="B41" s="45"/>
      <c r="C41" s="46"/>
      <c r="D41" s="9" t="s">
        <v>33</v>
      </c>
      <c r="E41" s="10">
        <f t="shared" si="11"/>
        <v>0</v>
      </c>
      <c r="F41" s="10">
        <f t="shared" si="11"/>
        <v>0</v>
      </c>
      <c r="G41" s="10">
        <f t="shared" si="11"/>
        <v>0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3"/>
        <v>0</v>
      </c>
      <c r="L41" s="11"/>
    </row>
    <row r="42" spans="1:12" s="7" customFormat="1" x14ac:dyDescent="0.25">
      <c r="A42" s="35"/>
      <c r="B42" s="45"/>
      <c r="C42" s="44" t="s">
        <v>34</v>
      </c>
      <c r="D42" s="9" t="s">
        <v>29</v>
      </c>
      <c r="E42" s="10">
        <f t="shared" ref="E42:J42" si="12">SUM(E43:E46)</f>
        <v>2434959.7199999997</v>
      </c>
      <c r="F42" s="10">
        <f t="shared" si="12"/>
        <v>2725000</v>
      </c>
      <c r="G42" s="10">
        <f t="shared" si="12"/>
        <v>2725000</v>
      </c>
      <c r="H42" s="10">
        <f t="shared" si="12"/>
        <v>0</v>
      </c>
      <c r="I42" s="10">
        <f t="shared" si="12"/>
        <v>0</v>
      </c>
      <c r="J42" s="10">
        <f t="shared" si="12"/>
        <v>0</v>
      </c>
      <c r="K42" s="10">
        <f t="shared" si="3"/>
        <v>7884959.7199999997</v>
      </c>
      <c r="L42" s="11"/>
    </row>
    <row r="43" spans="1:12" s="7" customFormat="1" ht="25.5" x14ac:dyDescent="0.25">
      <c r="A43" s="35"/>
      <c r="B43" s="45"/>
      <c r="C43" s="45"/>
      <c r="D43" s="9" t="s">
        <v>30</v>
      </c>
      <c r="E43" s="10">
        <f t="shared" ref="E43:J46" si="13">E78</f>
        <v>0</v>
      </c>
      <c r="F43" s="10">
        <f t="shared" si="13"/>
        <v>0</v>
      </c>
      <c r="G43" s="10">
        <f t="shared" si="13"/>
        <v>0</v>
      </c>
      <c r="H43" s="10">
        <f t="shared" si="13"/>
        <v>0</v>
      </c>
      <c r="I43" s="10">
        <f t="shared" si="13"/>
        <v>0</v>
      </c>
      <c r="J43" s="10">
        <f t="shared" si="13"/>
        <v>0</v>
      </c>
      <c r="K43" s="10">
        <f t="shared" si="3"/>
        <v>0</v>
      </c>
      <c r="L43" s="11"/>
    </row>
    <row r="44" spans="1:12" s="7" customFormat="1" ht="25.5" x14ac:dyDescent="0.25">
      <c r="A44" s="35"/>
      <c r="B44" s="45"/>
      <c r="C44" s="45"/>
      <c r="D44" s="9" t="s">
        <v>31</v>
      </c>
      <c r="E44" s="10">
        <f t="shared" si="13"/>
        <v>2434959.7199999997</v>
      </c>
      <c r="F44" s="10">
        <f t="shared" si="13"/>
        <v>2725000</v>
      </c>
      <c r="G44" s="10">
        <f t="shared" si="13"/>
        <v>2725000</v>
      </c>
      <c r="H44" s="10">
        <f t="shared" si="13"/>
        <v>0</v>
      </c>
      <c r="I44" s="10">
        <f t="shared" si="13"/>
        <v>0</v>
      </c>
      <c r="J44" s="10">
        <f t="shared" si="13"/>
        <v>0</v>
      </c>
      <c r="K44" s="10">
        <f t="shared" si="3"/>
        <v>7884959.7199999997</v>
      </c>
      <c r="L44" s="11"/>
    </row>
    <row r="45" spans="1:12" s="7" customFormat="1" ht="25.5" x14ac:dyDescent="0.25">
      <c r="A45" s="35"/>
      <c r="B45" s="45"/>
      <c r="C45" s="45"/>
      <c r="D45" s="9" t="s">
        <v>32</v>
      </c>
      <c r="E45" s="10">
        <f t="shared" si="13"/>
        <v>0</v>
      </c>
      <c r="F45" s="10">
        <f t="shared" si="13"/>
        <v>0</v>
      </c>
      <c r="G45" s="10">
        <f t="shared" si="13"/>
        <v>0</v>
      </c>
      <c r="H45" s="10">
        <f t="shared" si="13"/>
        <v>0</v>
      </c>
      <c r="I45" s="10">
        <f t="shared" si="13"/>
        <v>0</v>
      </c>
      <c r="J45" s="10">
        <f t="shared" si="13"/>
        <v>0</v>
      </c>
      <c r="K45" s="10">
        <f t="shared" si="3"/>
        <v>0</v>
      </c>
      <c r="L45" s="11"/>
    </row>
    <row r="46" spans="1:12" s="7" customFormat="1" x14ac:dyDescent="0.25">
      <c r="A46" s="35"/>
      <c r="B46" s="45"/>
      <c r="C46" s="46"/>
      <c r="D46" s="9" t="s">
        <v>33</v>
      </c>
      <c r="E46" s="10">
        <f t="shared" si="13"/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0">
        <f t="shared" si="13"/>
        <v>0</v>
      </c>
      <c r="J46" s="10">
        <f t="shared" si="13"/>
        <v>0</v>
      </c>
      <c r="K46" s="10">
        <f t="shared" si="3"/>
        <v>0</v>
      </c>
      <c r="L46" s="11"/>
    </row>
    <row r="47" spans="1:12" s="7" customFormat="1" x14ac:dyDescent="0.25">
      <c r="A47" s="35"/>
      <c r="B47" s="45"/>
      <c r="C47" s="44" t="s">
        <v>35</v>
      </c>
      <c r="D47" s="9" t="s">
        <v>29</v>
      </c>
      <c r="E47" s="10">
        <f t="shared" ref="E47:K47" si="14">SUM(E48:E51)</f>
        <v>51265656.340000004</v>
      </c>
      <c r="F47" s="10">
        <f t="shared" si="14"/>
        <v>45627616.159999996</v>
      </c>
      <c r="G47" s="10">
        <f t="shared" si="14"/>
        <v>45227616.159999996</v>
      </c>
      <c r="H47" s="10">
        <f t="shared" si="14"/>
        <v>0</v>
      </c>
      <c r="I47" s="10">
        <f t="shared" si="14"/>
        <v>0</v>
      </c>
      <c r="J47" s="10">
        <f t="shared" si="14"/>
        <v>0</v>
      </c>
      <c r="K47" s="10">
        <f t="shared" si="14"/>
        <v>141980888.66</v>
      </c>
      <c r="L47" s="11"/>
    </row>
    <row r="48" spans="1:12" s="7" customFormat="1" ht="25.5" x14ac:dyDescent="0.25">
      <c r="A48" s="35"/>
      <c r="B48" s="45"/>
      <c r="C48" s="45"/>
      <c r="D48" s="9" t="s">
        <v>30</v>
      </c>
      <c r="E48" s="10">
        <f>E58+E68+E88+E98+E108+E118+E128+E138+E148</f>
        <v>0</v>
      </c>
      <c r="F48" s="10">
        <f>F58+F68+F88+F98+F108+F118+F128+F138</f>
        <v>0</v>
      </c>
      <c r="G48" s="10">
        <f>G58+G68+G88+G98+G108+G118+G128+G138</f>
        <v>0</v>
      </c>
      <c r="H48" s="10">
        <f>H58+H68+H88+H98+H108+H118+H128+H138</f>
        <v>0</v>
      </c>
      <c r="I48" s="10">
        <f>I58+I68+I88+I98+I108+I118+I128+I138</f>
        <v>0</v>
      </c>
      <c r="J48" s="10">
        <f>J58+J68+J88+J98+J108+J118+J128+J138</f>
        <v>0</v>
      </c>
      <c r="K48" s="10">
        <f>SUM(E48:J48)</f>
        <v>0</v>
      </c>
      <c r="L48" s="11"/>
    </row>
    <row r="49" spans="1:12" s="7" customFormat="1" ht="25.5" x14ac:dyDescent="0.25">
      <c r="A49" s="35"/>
      <c r="B49" s="45"/>
      <c r="C49" s="45"/>
      <c r="D49" s="9" t="s">
        <v>31</v>
      </c>
      <c r="E49" s="10">
        <f>E59+E69+E89+E99+E109+E119+E129+E139+E149+E159</f>
        <v>32129395.399999999</v>
      </c>
      <c r="F49" s="10">
        <f t="shared" ref="F49:K50" si="15">F59+F69+F89+F99+F109+F119+F129+F139+F149</f>
        <v>29279000</v>
      </c>
      <c r="G49" s="10">
        <f t="shared" si="15"/>
        <v>29279000</v>
      </c>
      <c r="H49" s="10">
        <f t="shared" si="15"/>
        <v>0</v>
      </c>
      <c r="I49" s="10">
        <f t="shared" si="15"/>
        <v>0</v>
      </c>
      <c r="J49" s="10">
        <f t="shared" si="15"/>
        <v>0</v>
      </c>
      <c r="K49" s="10">
        <f t="shared" si="15"/>
        <v>90547395.400000006</v>
      </c>
      <c r="L49" s="11"/>
    </row>
    <row r="50" spans="1:12" s="7" customFormat="1" ht="25.5" x14ac:dyDescent="0.25">
      <c r="A50" s="35"/>
      <c r="B50" s="45"/>
      <c r="C50" s="45"/>
      <c r="D50" s="9" t="s">
        <v>32</v>
      </c>
      <c r="E50" s="10">
        <f>E60+E70+E90+E100+E110+E120+E130+E140+E150</f>
        <v>19136260.940000001</v>
      </c>
      <c r="F50" s="10">
        <f t="shared" si="15"/>
        <v>16348616.16</v>
      </c>
      <c r="G50" s="10">
        <f t="shared" si="15"/>
        <v>15948616.16</v>
      </c>
      <c r="H50" s="10">
        <f t="shared" si="15"/>
        <v>0</v>
      </c>
      <c r="I50" s="10">
        <f t="shared" si="15"/>
        <v>0</v>
      </c>
      <c r="J50" s="10">
        <f t="shared" si="15"/>
        <v>0</v>
      </c>
      <c r="K50" s="10">
        <f t="shared" si="15"/>
        <v>51433493.259999998</v>
      </c>
      <c r="L50" s="11"/>
    </row>
    <row r="51" spans="1:12" s="7" customFormat="1" x14ac:dyDescent="0.25">
      <c r="A51" s="36"/>
      <c r="B51" s="46"/>
      <c r="C51" s="46"/>
      <c r="D51" s="9" t="s">
        <v>33</v>
      </c>
      <c r="E51" s="10">
        <f t="shared" ref="E51:J51" si="16">E61+E71+E91+E101+E111+E121+E131+E141</f>
        <v>0</v>
      </c>
      <c r="F51" s="10">
        <f t="shared" si="16"/>
        <v>0</v>
      </c>
      <c r="G51" s="10">
        <f t="shared" si="16"/>
        <v>0</v>
      </c>
      <c r="H51" s="10">
        <f t="shared" si="16"/>
        <v>0</v>
      </c>
      <c r="I51" s="10">
        <f t="shared" si="16"/>
        <v>0</v>
      </c>
      <c r="J51" s="10">
        <f t="shared" si="16"/>
        <v>0</v>
      </c>
      <c r="K51" s="10">
        <f t="shared" ref="K51:K82" si="17">SUM(E51:J51)</f>
        <v>0</v>
      </c>
      <c r="L51" s="11"/>
    </row>
    <row r="52" spans="1:12" s="1" customFormat="1" x14ac:dyDescent="0.25">
      <c r="A52" s="24" t="s">
        <v>36</v>
      </c>
      <c r="B52" s="53" t="s">
        <v>37</v>
      </c>
      <c r="C52" s="53" t="s">
        <v>38</v>
      </c>
      <c r="D52" s="13" t="s">
        <v>39</v>
      </c>
      <c r="E52" s="14">
        <f t="shared" ref="E52:J52" si="18">SUM(E53:E56)</f>
        <v>19119600</v>
      </c>
      <c r="F52" s="14">
        <f t="shared" si="18"/>
        <v>16343000</v>
      </c>
      <c r="G52" s="14">
        <f t="shared" si="18"/>
        <v>15943000</v>
      </c>
      <c r="H52" s="14">
        <f t="shared" si="18"/>
        <v>0</v>
      </c>
      <c r="I52" s="14">
        <f t="shared" si="18"/>
        <v>0</v>
      </c>
      <c r="J52" s="14">
        <f t="shared" si="18"/>
        <v>0</v>
      </c>
      <c r="K52" s="14">
        <f t="shared" si="17"/>
        <v>51405600</v>
      </c>
      <c r="L52" s="5"/>
    </row>
    <row r="53" spans="1:12" s="1" customFormat="1" ht="25.5" x14ac:dyDescent="0.25">
      <c r="A53" s="25"/>
      <c r="B53" s="54"/>
      <c r="C53" s="54"/>
      <c r="D53" s="13" t="s">
        <v>40</v>
      </c>
      <c r="E53" s="14">
        <f t="shared" ref="E53:J56" si="19">E58</f>
        <v>0</v>
      </c>
      <c r="F53" s="14">
        <f t="shared" si="19"/>
        <v>0</v>
      </c>
      <c r="G53" s="14">
        <f t="shared" si="19"/>
        <v>0</v>
      </c>
      <c r="H53" s="14">
        <f t="shared" si="19"/>
        <v>0</v>
      </c>
      <c r="I53" s="14">
        <f t="shared" si="19"/>
        <v>0</v>
      </c>
      <c r="J53" s="14">
        <f t="shared" si="19"/>
        <v>0</v>
      </c>
      <c r="K53" s="14">
        <f t="shared" si="17"/>
        <v>0</v>
      </c>
      <c r="L53" s="5"/>
    </row>
    <row r="54" spans="1:12" s="1" customFormat="1" ht="25.5" x14ac:dyDescent="0.25">
      <c r="A54" s="25"/>
      <c r="B54" s="54"/>
      <c r="C54" s="54"/>
      <c r="D54" s="13" t="s">
        <v>41</v>
      </c>
      <c r="E54" s="14">
        <f t="shared" si="19"/>
        <v>0</v>
      </c>
      <c r="F54" s="14">
        <f t="shared" si="19"/>
        <v>0</v>
      </c>
      <c r="G54" s="14">
        <f t="shared" si="19"/>
        <v>0</v>
      </c>
      <c r="H54" s="14">
        <f t="shared" si="19"/>
        <v>0</v>
      </c>
      <c r="I54" s="14">
        <f t="shared" si="19"/>
        <v>0</v>
      </c>
      <c r="J54" s="14">
        <f t="shared" si="19"/>
        <v>0</v>
      </c>
      <c r="K54" s="14">
        <f t="shared" si="17"/>
        <v>0</v>
      </c>
      <c r="L54" s="5"/>
    </row>
    <row r="55" spans="1:12" s="1" customFormat="1" x14ac:dyDescent="0.25">
      <c r="A55" s="25"/>
      <c r="B55" s="54"/>
      <c r="C55" s="54"/>
      <c r="D55" s="13" t="s">
        <v>42</v>
      </c>
      <c r="E55" s="14">
        <f t="shared" si="19"/>
        <v>19119600</v>
      </c>
      <c r="F55" s="14">
        <f t="shared" si="19"/>
        <v>16343000</v>
      </c>
      <c r="G55" s="14">
        <f t="shared" si="19"/>
        <v>15943000</v>
      </c>
      <c r="H55" s="14">
        <f t="shared" si="19"/>
        <v>0</v>
      </c>
      <c r="I55" s="14">
        <f t="shared" si="19"/>
        <v>0</v>
      </c>
      <c r="J55" s="14">
        <f t="shared" si="19"/>
        <v>0</v>
      </c>
      <c r="K55" s="14">
        <f t="shared" si="17"/>
        <v>51405600</v>
      </c>
      <c r="L55" s="5"/>
    </row>
    <row r="56" spans="1:12" s="1" customFormat="1" x14ac:dyDescent="0.25">
      <c r="A56" s="25"/>
      <c r="B56" s="54"/>
      <c r="C56" s="55"/>
      <c r="D56" s="13" t="s">
        <v>43</v>
      </c>
      <c r="E56" s="14">
        <f t="shared" si="19"/>
        <v>0</v>
      </c>
      <c r="F56" s="14">
        <f t="shared" si="19"/>
        <v>0</v>
      </c>
      <c r="G56" s="14">
        <f t="shared" si="19"/>
        <v>0</v>
      </c>
      <c r="H56" s="14">
        <f t="shared" si="19"/>
        <v>0</v>
      </c>
      <c r="I56" s="14">
        <f t="shared" si="19"/>
        <v>0</v>
      </c>
      <c r="J56" s="14">
        <f t="shared" si="19"/>
        <v>0</v>
      </c>
      <c r="K56" s="14">
        <f t="shared" si="17"/>
        <v>0</v>
      </c>
      <c r="L56" s="5"/>
    </row>
    <row r="57" spans="1:12" s="1" customFormat="1" x14ac:dyDescent="0.25">
      <c r="A57" s="25"/>
      <c r="B57" s="54"/>
      <c r="C57" s="53" t="s">
        <v>44</v>
      </c>
      <c r="D57" s="13" t="s">
        <v>39</v>
      </c>
      <c r="E57" s="14">
        <f t="shared" ref="E57:J57" si="20">SUM(E58:E61)</f>
        <v>19119600</v>
      </c>
      <c r="F57" s="14">
        <f t="shared" si="20"/>
        <v>16343000</v>
      </c>
      <c r="G57" s="14">
        <f t="shared" si="20"/>
        <v>15943000</v>
      </c>
      <c r="H57" s="14">
        <f t="shared" si="20"/>
        <v>0</v>
      </c>
      <c r="I57" s="14">
        <f t="shared" si="20"/>
        <v>0</v>
      </c>
      <c r="J57" s="14">
        <f t="shared" si="20"/>
        <v>0</v>
      </c>
      <c r="K57" s="14">
        <f t="shared" si="17"/>
        <v>51405600</v>
      </c>
      <c r="L57" s="5"/>
    </row>
    <row r="58" spans="1:12" s="1" customFormat="1" ht="25.5" x14ac:dyDescent="0.25">
      <c r="A58" s="25"/>
      <c r="B58" s="54"/>
      <c r="C58" s="54"/>
      <c r="D58" s="13" t="s">
        <v>40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f t="shared" si="17"/>
        <v>0</v>
      </c>
      <c r="L58" s="5"/>
    </row>
    <row r="59" spans="1:12" s="1" customFormat="1" ht="25.5" x14ac:dyDescent="0.25">
      <c r="A59" s="25"/>
      <c r="B59" s="54"/>
      <c r="C59" s="54"/>
      <c r="D59" s="13" t="s">
        <v>41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f t="shared" si="17"/>
        <v>0</v>
      </c>
      <c r="L59" s="5"/>
    </row>
    <row r="60" spans="1:12" s="1" customFormat="1" x14ac:dyDescent="0.25">
      <c r="A60" s="25"/>
      <c r="B60" s="54"/>
      <c r="C60" s="54"/>
      <c r="D60" s="13" t="s">
        <v>42</v>
      </c>
      <c r="E60" s="14">
        <f>18343000+898500+84100-206000</f>
        <v>19119600</v>
      </c>
      <c r="F60" s="14">
        <v>16343000</v>
      </c>
      <c r="G60" s="14">
        <v>15943000</v>
      </c>
      <c r="H60" s="14">
        <v>0</v>
      </c>
      <c r="I60" s="14">
        <v>0</v>
      </c>
      <c r="J60" s="14">
        <v>0</v>
      </c>
      <c r="K60" s="14">
        <f t="shared" si="17"/>
        <v>51405600</v>
      </c>
      <c r="L60" s="5" t="s">
        <v>45</v>
      </c>
    </row>
    <row r="61" spans="1:12" s="1" customFormat="1" x14ac:dyDescent="0.25">
      <c r="A61" s="26"/>
      <c r="B61" s="55"/>
      <c r="C61" s="55"/>
      <c r="D61" s="13" t="s">
        <v>43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f t="shared" si="17"/>
        <v>0</v>
      </c>
      <c r="L61" s="5"/>
    </row>
    <row r="62" spans="1:12" s="1" customFormat="1" x14ac:dyDescent="0.25">
      <c r="A62" s="24" t="s">
        <v>46</v>
      </c>
      <c r="B62" s="24" t="s">
        <v>198</v>
      </c>
      <c r="C62" s="24" t="s">
        <v>38</v>
      </c>
      <c r="D62" s="12" t="s">
        <v>39</v>
      </c>
      <c r="E62" s="14">
        <f t="shared" ref="E62:J62" si="21">SUM(E63:E66)</f>
        <v>31310920</v>
      </c>
      <c r="F62" s="14">
        <f t="shared" si="21"/>
        <v>28394000</v>
      </c>
      <c r="G62" s="14">
        <f t="shared" si="21"/>
        <v>28394000</v>
      </c>
      <c r="H62" s="14">
        <f t="shared" si="21"/>
        <v>0</v>
      </c>
      <c r="I62" s="14">
        <f t="shared" si="21"/>
        <v>0</v>
      </c>
      <c r="J62" s="14">
        <f t="shared" si="21"/>
        <v>0</v>
      </c>
      <c r="K62" s="14">
        <f t="shared" si="17"/>
        <v>88098920</v>
      </c>
      <c r="L62" s="5"/>
    </row>
    <row r="63" spans="1:12" s="1" customFormat="1" ht="25.5" x14ac:dyDescent="0.25">
      <c r="A63" s="25"/>
      <c r="B63" s="25"/>
      <c r="C63" s="25"/>
      <c r="D63" s="12" t="s">
        <v>40</v>
      </c>
      <c r="E63" s="14">
        <f t="shared" ref="E63:J66" si="22">E68</f>
        <v>0</v>
      </c>
      <c r="F63" s="14">
        <f t="shared" si="22"/>
        <v>0</v>
      </c>
      <c r="G63" s="14">
        <f t="shared" si="22"/>
        <v>0</v>
      </c>
      <c r="H63" s="14">
        <f t="shared" si="22"/>
        <v>0</v>
      </c>
      <c r="I63" s="14">
        <f t="shared" si="22"/>
        <v>0</v>
      </c>
      <c r="J63" s="14">
        <f t="shared" si="22"/>
        <v>0</v>
      </c>
      <c r="K63" s="14">
        <f t="shared" si="17"/>
        <v>0</v>
      </c>
      <c r="L63" s="5"/>
    </row>
    <row r="64" spans="1:12" s="1" customFormat="1" ht="25.5" x14ac:dyDescent="0.25">
      <c r="A64" s="25"/>
      <c r="B64" s="25"/>
      <c r="C64" s="25"/>
      <c r="D64" s="12" t="s">
        <v>41</v>
      </c>
      <c r="E64" s="14">
        <f t="shared" si="22"/>
        <v>31310920</v>
      </c>
      <c r="F64" s="14">
        <f t="shared" si="22"/>
        <v>28394000</v>
      </c>
      <c r="G64" s="14">
        <f t="shared" si="22"/>
        <v>28394000</v>
      </c>
      <c r="H64" s="14">
        <f t="shared" si="22"/>
        <v>0</v>
      </c>
      <c r="I64" s="14">
        <f t="shared" si="22"/>
        <v>0</v>
      </c>
      <c r="J64" s="14">
        <f t="shared" si="22"/>
        <v>0</v>
      </c>
      <c r="K64" s="14">
        <f t="shared" si="17"/>
        <v>88098920</v>
      </c>
      <c r="L64" s="5"/>
    </row>
    <row r="65" spans="1:12" s="1" customFormat="1" x14ac:dyDescent="0.25">
      <c r="A65" s="25"/>
      <c r="B65" s="25"/>
      <c r="C65" s="25"/>
      <c r="D65" s="12" t="s">
        <v>42</v>
      </c>
      <c r="E65" s="14">
        <f t="shared" si="22"/>
        <v>0</v>
      </c>
      <c r="F65" s="14">
        <f t="shared" si="22"/>
        <v>0</v>
      </c>
      <c r="G65" s="14">
        <f t="shared" si="22"/>
        <v>0</v>
      </c>
      <c r="H65" s="14">
        <f t="shared" si="22"/>
        <v>0</v>
      </c>
      <c r="I65" s="14">
        <f t="shared" si="22"/>
        <v>0</v>
      </c>
      <c r="J65" s="14">
        <f t="shared" si="22"/>
        <v>0</v>
      </c>
      <c r="K65" s="14">
        <f t="shared" si="17"/>
        <v>0</v>
      </c>
      <c r="L65" s="5"/>
    </row>
    <row r="66" spans="1:12" s="1" customFormat="1" x14ac:dyDescent="0.25">
      <c r="A66" s="25"/>
      <c r="B66" s="25"/>
      <c r="C66" s="26"/>
      <c r="D66" s="12" t="s">
        <v>43</v>
      </c>
      <c r="E66" s="14">
        <f t="shared" si="22"/>
        <v>0</v>
      </c>
      <c r="F66" s="14">
        <f t="shared" si="22"/>
        <v>0</v>
      </c>
      <c r="G66" s="14">
        <f t="shared" si="22"/>
        <v>0</v>
      </c>
      <c r="H66" s="14">
        <f t="shared" si="22"/>
        <v>0</v>
      </c>
      <c r="I66" s="14">
        <f t="shared" si="22"/>
        <v>0</v>
      </c>
      <c r="J66" s="14">
        <f t="shared" si="22"/>
        <v>0</v>
      </c>
      <c r="K66" s="14">
        <f t="shared" si="17"/>
        <v>0</v>
      </c>
      <c r="L66" s="5"/>
    </row>
    <row r="67" spans="1:12" s="1" customFormat="1" x14ac:dyDescent="0.25">
      <c r="A67" s="25"/>
      <c r="B67" s="25"/>
      <c r="C67" s="24" t="s">
        <v>44</v>
      </c>
      <c r="D67" s="12" t="s">
        <v>39</v>
      </c>
      <c r="E67" s="14">
        <f t="shared" ref="E67:J67" si="23">SUM(E68:E71)</f>
        <v>31310920</v>
      </c>
      <c r="F67" s="14">
        <f t="shared" si="23"/>
        <v>28394000</v>
      </c>
      <c r="G67" s="14">
        <f t="shared" si="23"/>
        <v>28394000</v>
      </c>
      <c r="H67" s="14">
        <f t="shared" si="23"/>
        <v>0</v>
      </c>
      <c r="I67" s="14">
        <f t="shared" si="23"/>
        <v>0</v>
      </c>
      <c r="J67" s="14">
        <f t="shared" si="23"/>
        <v>0</v>
      </c>
      <c r="K67" s="14">
        <f t="shared" si="17"/>
        <v>88098920</v>
      </c>
      <c r="L67" s="5"/>
    </row>
    <row r="68" spans="1:12" s="1" customFormat="1" ht="25.5" x14ac:dyDescent="0.25">
      <c r="A68" s="25"/>
      <c r="B68" s="25"/>
      <c r="C68" s="25"/>
      <c r="D68" s="12" t="s">
        <v>40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f t="shared" si="17"/>
        <v>0</v>
      </c>
      <c r="L68" s="5"/>
    </row>
    <row r="69" spans="1:12" s="1" customFormat="1" ht="25.5" x14ac:dyDescent="0.25">
      <c r="A69" s="25"/>
      <c r="B69" s="25"/>
      <c r="C69" s="25"/>
      <c r="D69" s="12" t="s">
        <v>41</v>
      </c>
      <c r="E69" s="14">
        <f>28394000+1646000+641000+629920</f>
        <v>31310920</v>
      </c>
      <c r="F69" s="14">
        <v>28394000</v>
      </c>
      <c r="G69" s="14">
        <v>28394000</v>
      </c>
      <c r="H69" s="14">
        <v>0</v>
      </c>
      <c r="I69" s="14">
        <v>0</v>
      </c>
      <c r="J69" s="14">
        <v>0</v>
      </c>
      <c r="K69" s="14">
        <f t="shared" si="17"/>
        <v>88098920</v>
      </c>
      <c r="L69" s="5" t="s">
        <v>47</v>
      </c>
    </row>
    <row r="70" spans="1:12" s="1" customFormat="1" x14ac:dyDescent="0.25">
      <c r="A70" s="25"/>
      <c r="B70" s="25"/>
      <c r="C70" s="25"/>
      <c r="D70" s="12" t="s">
        <v>42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f t="shared" si="17"/>
        <v>0</v>
      </c>
      <c r="L70" s="5"/>
    </row>
    <row r="71" spans="1:12" s="1" customFormat="1" x14ac:dyDescent="0.25">
      <c r="A71" s="26"/>
      <c r="B71" s="26"/>
      <c r="C71" s="26"/>
      <c r="D71" s="12" t="s">
        <v>43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f t="shared" si="17"/>
        <v>0</v>
      </c>
      <c r="L71" s="5"/>
    </row>
    <row r="72" spans="1:12" s="1" customFormat="1" x14ac:dyDescent="0.25">
      <c r="A72" s="24" t="s">
        <v>48</v>
      </c>
      <c r="B72" s="24" t="s">
        <v>49</v>
      </c>
      <c r="C72" s="24" t="s">
        <v>38</v>
      </c>
      <c r="D72" s="12" t="s">
        <v>39</v>
      </c>
      <c r="E72" s="14">
        <f t="shared" ref="E72:J72" si="24">SUM(E73:E76)</f>
        <v>2434959.7199999997</v>
      </c>
      <c r="F72" s="14">
        <f t="shared" si="24"/>
        <v>329000</v>
      </c>
      <c r="G72" s="14">
        <f t="shared" si="24"/>
        <v>329000</v>
      </c>
      <c r="H72" s="14">
        <f t="shared" si="24"/>
        <v>0</v>
      </c>
      <c r="I72" s="14">
        <f t="shared" si="24"/>
        <v>0</v>
      </c>
      <c r="J72" s="14">
        <f t="shared" si="24"/>
        <v>0</v>
      </c>
      <c r="K72" s="14">
        <f t="shared" si="17"/>
        <v>3092959.7199999997</v>
      </c>
      <c r="L72" s="5"/>
    </row>
    <row r="73" spans="1:12" s="1" customFormat="1" ht="25.5" x14ac:dyDescent="0.25">
      <c r="A73" s="25"/>
      <c r="B73" s="25"/>
      <c r="C73" s="25"/>
      <c r="D73" s="12" t="s">
        <v>40</v>
      </c>
      <c r="E73" s="14">
        <f t="shared" ref="E73:J73" si="25">E83</f>
        <v>0</v>
      </c>
      <c r="F73" s="14">
        <f t="shared" si="25"/>
        <v>0</v>
      </c>
      <c r="G73" s="14">
        <f t="shared" si="25"/>
        <v>0</v>
      </c>
      <c r="H73" s="14">
        <f t="shared" si="25"/>
        <v>0</v>
      </c>
      <c r="I73" s="14">
        <f t="shared" si="25"/>
        <v>0</v>
      </c>
      <c r="J73" s="14">
        <f t="shared" si="25"/>
        <v>0</v>
      </c>
      <c r="K73" s="14">
        <f t="shared" si="17"/>
        <v>0</v>
      </c>
      <c r="L73" s="5"/>
    </row>
    <row r="74" spans="1:12" s="1" customFormat="1" ht="25.5" x14ac:dyDescent="0.25">
      <c r="A74" s="25"/>
      <c r="B74" s="25"/>
      <c r="C74" s="25"/>
      <c r="D74" s="12" t="s">
        <v>41</v>
      </c>
      <c r="E74" s="14">
        <f>E79</f>
        <v>2434959.7199999997</v>
      </c>
      <c r="F74" s="14">
        <f t="shared" ref="F74:J76" si="26">F84</f>
        <v>329000</v>
      </c>
      <c r="G74" s="14">
        <f t="shared" si="26"/>
        <v>329000</v>
      </c>
      <c r="H74" s="14">
        <f t="shared" si="26"/>
        <v>0</v>
      </c>
      <c r="I74" s="14">
        <f t="shared" si="26"/>
        <v>0</v>
      </c>
      <c r="J74" s="14">
        <f t="shared" si="26"/>
        <v>0</v>
      </c>
      <c r="K74" s="14">
        <f t="shared" si="17"/>
        <v>3092959.7199999997</v>
      </c>
      <c r="L74" s="5"/>
    </row>
    <row r="75" spans="1:12" s="1" customFormat="1" x14ac:dyDescent="0.25">
      <c r="A75" s="25"/>
      <c r="B75" s="25"/>
      <c r="C75" s="25"/>
      <c r="D75" s="12" t="s">
        <v>42</v>
      </c>
      <c r="E75" s="14">
        <f>E85</f>
        <v>0</v>
      </c>
      <c r="F75" s="14">
        <f t="shared" si="26"/>
        <v>0</v>
      </c>
      <c r="G75" s="14">
        <f t="shared" si="26"/>
        <v>0</v>
      </c>
      <c r="H75" s="14">
        <f t="shared" si="26"/>
        <v>0</v>
      </c>
      <c r="I75" s="14">
        <f t="shared" si="26"/>
        <v>0</v>
      </c>
      <c r="J75" s="14">
        <f t="shared" si="26"/>
        <v>0</v>
      </c>
      <c r="K75" s="14">
        <f t="shared" si="17"/>
        <v>0</v>
      </c>
      <c r="L75" s="5"/>
    </row>
    <row r="76" spans="1:12" s="1" customFormat="1" x14ac:dyDescent="0.25">
      <c r="A76" s="25"/>
      <c r="B76" s="25"/>
      <c r="C76" s="26"/>
      <c r="D76" s="12" t="s">
        <v>43</v>
      </c>
      <c r="E76" s="14">
        <f>E86</f>
        <v>0</v>
      </c>
      <c r="F76" s="14">
        <f t="shared" si="26"/>
        <v>0</v>
      </c>
      <c r="G76" s="14">
        <f t="shared" si="26"/>
        <v>0</v>
      </c>
      <c r="H76" s="14">
        <f t="shared" si="26"/>
        <v>0</v>
      </c>
      <c r="I76" s="14">
        <f t="shared" si="26"/>
        <v>0</v>
      </c>
      <c r="J76" s="14">
        <f t="shared" si="26"/>
        <v>0</v>
      </c>
      <c r="K76" s="14">
        <f t="shared" si="17"/>
        <v>0</v>
      </c>
      <c r="L76" s="5"/>
    </row>
    <row r="77" spans="1:12" s="1" customFormat="1" x14ac:dyDescent="0.25">
      <c r="A77" s="25"/>
      <c r="B77" s="25"/>
      <c r="C77" s="24" t="s">
        <v>50</v>
      </c>
      <c r="D77" s="12" t="s">
        <v>39</v>
      </c>
      <c r="E77" s="14">
        <f t="shared" ref="E77:J77" si="27">SUM(E78:E81)</f>
        <v>2434959.7199999997</v>
      </c>
      <c r="F77" s="14">
        <f t="shared" si="27"/>
        <v>2725000</v>
      </c>
      <c r="G77" s="14">
        <f t="shared" si="27"/>
        <v>2725000</v>
      </c>
      <c r="H77" s="14">
        <f t="shared" si="27"/>
        <v>0</v>
      </c>
      <c r="I77" s="14">
        <f t="shared" si="27"/>
        <v>0</v>
      </c>
      <c r="J77" s="14">
        <f t="shared" si="27"/>
        <v>0</v>
      </c>
      <c r="K77" s="14">
        <f t="shared" si="17"/>
        <v>7884959.7199999997</v>
      </c>
      <c r="L77" s="5"/>
    </row>
    <row r="78" spans="1:12" s="1" customFormat="1" ht="25.5" x14ac:dyDescent="0.25">
      <c r="A78" s="25"/>
      <c r="B78" s="25"/>
      <c r="C78" s="25"/>
      <c r="D78" s="12" t="s">
        <v>40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f t="shared" si="17"/>
        <v>0</v>
      </c>
      <c r="L78" s="5"/>
    </row>
    <row r="79" spans="1:12" s="1" customFormat="1" ht="25.5" x14ac:dyDescent="0.25">
      <c r="A79" s="25"/>
      <c r="B79" s="25"/>
      <c r="C79" s="25"/>
      <c r="D79" s="12" t="s">
        <v>41</v>
      </c>
      <c r="E79" s="14">
        <f>2725000-48571.43-241468.85</f>
        <v>2434959.7199999997</v>
      </c>
      <c r="F79" s="14">
        <v>2725000</v>
      </c>
      <c r="G79" s="14">
        <v>2725000</v>
      </c>
      <c r="H79" s="14">
        <v>0</v>
      </c>
      <c r="I79" s="14">
        <v>0</v>
      </c>
      <c r="J79" s="14">
        <v>0</v>
      </c>
      <c r="K79" s="14">
        <f t="shared" si="17"/>
        <v>7884959.7199999997</v>
      </c>
      <c r="L79" s="5" t="s">
        <v>51</v>
      </c>
    </row>
    <row r="80" spans="1:12" s="1" customFormat="1" x14ac:dyDescent="0.25">
      <c r="A80" s="25"/>
      <c r="B80" s="25"/>
      <c r="C80" s="25"/>
      <c r="D80" s="12" t="s">
        <v>42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f t="shared" si="17"/>
        <v>0</v>
      </c>
      <c r="L80" s="5"/>
    </row>
    <row r="81" spans="1:12" s="1" customFormat="1" x14ac:dyDescent="0.25">
      <c r="A81" s="26"/>
      <c r="B81" s="26"/>
      <c r="C81" s="26"/>
      <c r="D81" s="12" t="s">
        <v>43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f t="shared" si="17"/>
        <v>0</v>
      </c>
      <c r="L81" s="5"/>
    </row>
    <row r="82" spans="1:12" s="1" customFormat="1" x14ac:dyDescent="0.25">
      <c r="A82" s="24" t="s">
        <v>52</v>
      </c>
      <c r="B82" s="24" t="s">
        <v>53</v>
      </c>
      <c r="C82" s="24" t="s">
        <v>38</v>
      </c>
      <c r="D82" s="12" t="s">
        <v>39</v>
      </c>
      <c r="E82" s="14">
        <f t="shared" ref="E82:J82" si="28">SUM(E83:E86)</f>
        <v>20572</v>
      </c>
      <c r="F82" s="14">
        <f t="shared" si="28"/>
        <v>329000</v>
      </c>
      <c r="G82" s="14">
        <f t="shared" si="28"/>
        <v>329000</v>
      </c>
      <c r="H82" s="14">
        <f t="shared" si="28"/>
        <v>0</v>
      </c>
      <c r="I82" s="14">
        <f t="shared" si="28"/>
        <v>0</v>
      </c>
      <c r="J82" s="14">
        <f t="shared" si="28"/>
        <v>0</v>
      </c>
      <c r="K82" s="14">
        <f t="shared" si="17"/>
        <v>678572</v>
      </c>
      <c r="L82" s="5"/>
    </row>
    <row r="83" spans="1:12" s="1" customFormat="1" ht="25.5" x14ac:dyDescent="0.25">
      <c r="A83" s="25"/>
      <c r="B83" s="25"/>
      <c r="C83" s="25"/>
      <c r="D83" s="12" t="s">
        <v>40</v>
      </c>
      <c r="E83" s="14">
        <f t="shared" ref="E83:J86" si="29">E88</f>
        <v>0</v>
      </c>
      <c r="F83" s="14">
        <f t="shared" si="29"/>
        <v>0</v>
      </c>
      <c r="G83" s="14">
        <f t="shared" si="29"/>
        <v>0</v>
      </c>
      <c r="H83" s="14">
        <f t="shared" si="29"/>
        <v>0</v>
      </c>
      <c r="I83" s="14">
        <f t="shared" si="29"/>
        <v>0</v>
      </c>
      <c r="J83" s="14">
        <f t="shared" si="29"/>
        <v>0</v>
      </c>
      <c r="K83" s="14">
        <f t="shared" ref="K83:K114" si="30">SUM(E83:J83)</f>
        <v>0</v>
      </c>
      <c r="L83" s="5"/>
    </row>
    <row r="84" spans="1:12" s="1" customFormat="1" ht="25.5" x14ac:dyDescent="0.25">
      <c r="A84" s="25"/>
      <c r="B84" s="25"/>
      <c r="C84" s="25"/>
      <c r="D84" s="12" t="s">
        <v>41</v>
      </c>
      <c r="E84" s="14">
        <f t="shared" si="29"/>
        <v>20572</v>
      </c>
      <c r="F84" s="14">
        <f t="shared" si="29"/>
        <v>329000</v>
      </c>
      <c r="G84" s="14">
        <f t="shared" si="29"/>
        <v>329000</v>
      </c>
      <c r="H84" s="14">
        <f t="shared" si="29"/>
        <v>0</v>
      </c>
      <c r="I84" s="14">
        <f t="shared" si="29"/>
        <v>0</v>
      </c>
      <c r="J84" s="14">
        <f t="shared" si="29"/>
        <v>0</v>
      </c>
      <c r="K84" s="14">
        <f t="shared" si="30"/>
        <v>678572</v>
      </c>
      <c r="L84" s="5"/>
    </row>
    <row r="85" spans="1:12" s="1" customFormat="1" x14ac:dyDescent="0.25">
      <c r="A85" s="25"/>
      <c r="B85" s="25"/>
      <c r="C85" s="25"/>
      <c r="D85" s="12" t="s">
        <v>42</v>
      </c>
      <c r="E85" s="14">
        <f t="shared" si="29"/>
        <v>0</v>
      </c>
      <c r="F85" s="14">
        <f t="shared" si="29"/>
        <v>0</v>
      </c>
      <c r="G85" s="14">
        <f t="shared" si="29"/>
        <v>0</v>
      </c>
      <c r="H85" s="14">
        <f t="shared" si="29"/>
        <v>0</v>
      </c>
      <c r="I85" s="14">
        <f t="shared" si="29"/>
        <v>0</v>
      </c>
      <c r="J85" s="14">
        <f t="shared" si="29"/>
        <v>0</v>
      </c>
      <c r="K85" s="14">
        <f t="shared" si="30"/>
        <v>0</v>
      </c>
      <c r="L85" s="5"/>
    </row>
    <row r="86" spans="1:12" s="1" customFormat="1" x14ac:dyDescent="0.25">
      <c r="A86" s="25"/>
      <c r="B86" s="25"/>
      <c r="C86" s="26"/>
      <c r="D86" s="12" t="s">
        <v>43</v>
      </c>
      <c r="E86" s="14">
        <f t="shared" si="29"/>
        <v>0</v>
      </c>
      <c r="F86" s="14">
        <f t="shared" si="29"/>
        <v>0</v>
      </c>
      <c r="G86" s="14">
        <f t="shared" si="29"/>
        <v>0</v>
      </c>
      <c r="H86" s="14">
        <f t="shared" si="29"/>
        <v>0</v>
      </c>
      <c r="I86" s="14">
        <f t="shared" si="29"/>
        <v>0</v>
      </c>
      <c r="J86" s="14">
        <f t="shared" si="29"/>
        <v>0</v>
      </c>
      <c r="K86" s="14">
        <f t="shared" si="30"/>
        <v>0</v>
      </c>
      <c r="L86" s="5"/>
    </row>
    <row r="87" spans="1:12" s="1" customFormat="1" x14ac:dyDescent="0.25">
      <c r="A87" s="25"/>
      <c r="B87" s="25"/>
      <c r="C87" s="24" t="s">
        <v>44</v>
      </c>
      <c r="D87" s="12" t="s">
        <v>39</v>
      </c>
      <c r="E87" s="14">
        <f t="shared" ref="E87:J87" si="31">SUM(E88:E91)</f>
        <v>20572</v>
      </c>
      <c r="F87" s="14">
        <f t="shared" si="31"/>
        <v>329000</v>
      </c>
      <c r="G87" s="14">
        <f t="shared" si="31"/>
        <v>329000</v>
      </c>
      <c r="H87" s="14">
        <f t="shared" si="31"/>
        <v>0</v>
      </c>
      <c r="I87" s="14">
        <f t="shared" si="31"/>
        <v>0</v>
      </c>
      <c r="J87" s="14">
        <f t="shared" si="31"/>
        <v>0</v>
      </c>
      <c r="K87" s="14">
        <f t="shared" si="30"/>
        <v>678572</v>
      </c>
      <c r="L87" s="5"/>
    </row>
    <row r="88" spans="1:12" s="1" customFormat="1" ht="25.5" x14ac:dyDescent="0.25">
      <c r="A88" s="25"/>
      <c r="B88" s="25"/>
      <c r="C88" s="25"/>
      <c r="D88" s="12" t="s">
        <v>40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f t="shared" si="30"/>
        <v>0</v>
      </c>
      <c r="L88" s="5"/>
    </row>
    <row r="89" spans="1:12" s="1" customFormat="1" ht="25.5" x14ac:dyDescent="0.25">
      <c r="A89" s="25"/>
      <c r="B89" s="25"/>
      <c r="C89" s="25"/>
      <c r="D89" s="12" t="s">
        <v>41</v>
      </c>
      <c r="E89" s="14">
        <f>329000-308428</f>
        <v>20572</v>
      </c>
      <c r="F89" s="14">
        <v>329000</v>
      </c>
      <c r="G89" s="14">
        <v>329000</v>
      </c>
      <c r="H89" s="14">
        <v>0</v>
      </c>
      <c r="I89" s="14">
        <v>0</v>
      </c>
      <c r="J89" s="14">
        <v>0</v>
      </c>
      <c r="K89" s="14">
        <f t="shared" si="30"/>
        <v>678572</v>
      </c>
      <c r="L89" s="5" t="s">
        <v>54</v>
      </c>
    </row>
    <row r="90" spans="1:12" s="1" customFormat="1" x14ac:dyDescent="0.25">
      <c r="A90" s="25"/>
      <c r="B90" s="25"/>
      <c r="C90" s="25"/>
      <c r="D90" s="12" t="s">
        <v>42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f t="shared" si="30"/>
        <v>0</v>
      </c>
      <c r="L90" s="5"/>
    </row>
    <row r="91" spans="1:12" s="1" customFormat="1" x14ac:dyDescent="0.25">
      <c r="A91" s="26"/>
      <c r="B91" s="26"/>
      <c r="C91" s="26"/>
      <c r="D91" s="12" t="s">
        <v>43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f t="shared" si="30"/>
        <v>0</v>
      </c>
      <c r="L91" s="5"/>
    </row>
    <row r="92" spans="1:12" s="1" customFormat="1" x14ac:dyDescent="0.25">
      <c r="A92" s="24" t="s">
        <v>55</v>
      </c>
      <c r="B92" s="24" t="s">
        <v>56</v>
      </c>
      <c r="C92" s="24" t="s">
        <v>38</v>
      </c>
      <c r="D92" s="12" t="s">
        <v>39</v>
      </c>
      <c r="E92" s="14">
        <f t="shared" ref="E92:J92" si="32">SUM(E93:E96)</f>
        <v>0</v>
      </c>
      <c r="F92" s="14">
        <f t="shared" si="32"/>
        <v>0</v>
      </c>
      <c r="G92" s="14">
        <f t="shared" si="32"/>
        <v>0</v>
      </c>
      <c r="H92" s="14">
        <f t="shared" si="32"/>
        <v>0</v>
      </c>
      <c r="I92" s="14">
        <f t="shared" si="32"/>
        <v>0</v>
      </c>
      <c r="J92" s="14">
        <f t="shared" si="32"/>
        <v>0</v>
      </c>
      <c r="K92" s="14">
        <f t="shared" si="30"/>
        <v>0</v>
      </c>
      <c r="L92" s="5"/>
    </row>
    <row r="93" spans="1:12" s="1" customFormat="1" ht="25.5" x14ac:dyDescent="0.25">
      <c r="A93" s="25"/>
      <c r="B93" s="25"/>
      <c r="C93" s="25"/>
      <c r="D93" s="12" t="s">
        <v>40</v>
      </c>
      <c r="E93" s="14">
        <f t="shared" ref="E93:J96" si="33">E98</f>
        <v>0</v>
      </c>
      <c r="F93" s="14">
        <f t="shared" si="33"/>
        <v>0</v>
      </c>
      <c r="G93" s="14">
        <f t="shared" si="33"/>
        <v>0</v>
      </c>
      <c r="H93" s="14">
        <f t="shared" si="33"/>
        <v>0</v>
      </c>
      <c r="I93" s="14">
        <f t="shared" si="33"/>
        <v>0</v>
      </c>
      <c r="J93" s="14">
        <f t="shared" si="33"/>
        <v>0</v>
      </c>
      <c r="K93" s="14">
        <f t="shared" si="30"/>
        <v>0</v>
      </c>
      <c r="L93" s="5"/>
    </row>
    <row r="94" spans="1:12" s="1" customFormat="1" ht="25.5" x14ac:dyDescent="0.25">
      <c r="A94" s="25"/>
      <c r="B94" s="25"/>
      <c r="C94" s="25"/>
      <c r="D94" s="12" t="s">
        <v>41</v>
      </c>
      <c r="E94" s="14">
        <f t="shared" si="33"/>
        <v>0</v>
      </c>
      <c r="F94" s="14">
        <f t="shared" si="33"/>
        <v>0</v>
      </c>
      <c r="G94" s="14">
        <f t="shared" si="33"/>
        <v>0</v>
      </c>
      <c r="H94" s="14">
        <f t="shared" si="33"/>
        <v>0</v>
      </c>
      <c r="I94" s="14">
        <f t="shared" si="33"/>
        <v>0</v>
      </c>
      <c r="J94" s="14">
        <f t="shared" si="33"/>
        <v>0</v>
      </c>
      <c r="K94" s="14">
        <f t="shared" si="30"/>
        <v>0</v>
      </c>
      <c r="L94" s="5"/>
    </row>
    <row r="95" spans="1:12" s="1" customFormat="1" x14ac:dyDescent="0.25">
      <c r="A95" s="25"/>
      <c r="B95" s="25"/>
      <c r="C95" s="25"/>
      <c r="D95" s="12" t="s">
        <v>42</v>
      </c>
      <c r="E95" s="14">
        <f t="shared" si="33"/>
        <v>0</v>
      </c>
      <c r="F95" s="14">
        <f t="shared" si="33"/>
        <v>0</v>
      </c>
      <c r="G95" s="14">
        <f t="shared" si="33"/>
        <v>0</v>
      </c>
      <c r="H95" s="14">
        <f t="shared" si="33"/>
        <v>0</v>
      </c>
      <c r="I95" s="14">
        <f t="shared" si="33"/>
        <v>0</v>
      </c>
      <c r="J95" s="14">
        <f t="shared" si="33"/>
        <v>0</v>
      </c>
      <c r="K95" s="14">
        <f t="shared" si="30"/>
        <v>0</v>
      </c>
      <c r="L95" s="5"/>
    </row>
    <row r="96" spans="1:12" s="1" customFormat="1" x14ac:dyDescent="0.25">
      <c r="A96" s="25"/>
      <c r="B96" s="25"/>
      <c r="C96" s="26"/>
      <c r="D96" s="12" t="s">
        <v>43</v>
      </c>
      <c r="E96" s="14">
        <f t="shared" si="33"/>
        <v>0</v>
      </c>
      <c r="F96" s="14">
        <f t="shared" si="33"/>
        <v>0</v>
      </c>
      <c r="G96" s="14">
        <f t="shared" si="33"/>
        <v>0</v>
      </c>
      <c r="H96" s="14">
        <f t="shared" si="33"/>
        <v>0</v>
      </c>
      <c r="I96" s="14">
        <f t="shared" si="33"/>
        <v>0</v>
      </c>
      <c r="J96" s="14">
        <f t="shared" si="33"/>
        <v>0</v>
      </c>
      <c r="K96" s="14">
        <f t="shared" si="30"/>
        <v>0</v>
      </c>
      <c r="L96" s="5"/>
    </row>
    <row r="97" spans="1:12" s="1" customFormat="1" x14ac:dyDescent="0.25">
      <c r="A97" s="25"/>
      <c r="B97" s="25"/>
      <c r="C97" s="24" t="s">
        <v>44</v>
      </c>
      <c r="D97" s="12" t="s">
        <v>39</v>
      </c>
      <c r="E97" s="14">
        <f t="shared" ref="E97:J97" si="34">SUM(E98:E101)</f>
        <v>0</v>
      </c>
      <c r="F97" s="14">
        <f t="shared" si="34"/>
        <v>0</v>
      </c>
      <c r="G97" s="14">
        <f t="shared" si="34"/>
        <v>0</v>
      </c>
      <c r="H97" s="14">
        <f t="shared" si="34"/>
        <v>0</v>
      </c>
      <c r="I97" s="14">
        <f t="shared" si="34"/>
        <v>0</v>
      </c>
      <c r="J97" s="14">
        <f t="shared" si="34"/>
        <v>0</v>
      </c>
      <c r="K97" s="14">
        <f t="shared" si="30"/>
        <v>0</v>
      </c>
      <c r="L97" s="5"/>
    </row>
    <row r="98" spans="1:12" s="1" customFormat="1" ht="25.5" x14ac:dyDescent="0.25">
      <c r="A98" s="25"/>
      <c r="B98" s="25"/>
      <c r="C98" s="25"/>
      <c r="D98" s="12" t="s">
        <v>40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f t="shared" si="30"/>
        <v>0</v>
      </c>
      <c r="L98" s="5"/>
    </row>
    <row r="99" spans="1:12" s="1" customFormat="1" ht="25.5" x14ac:dyDescent="0.25">
      <c r="A99" s="25"/>
      <c r="B99" s="25"/>
      <c r="C99" s="25"/>
      <c r="D99" s="12" t="s">
        <v>41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f t="shared" si="30"/>
        <v>0</v>
      </c>
      <c r="L99" s="5"/>
    </row>
    <row r="100" spans="1:12" s="1" customFormat="1" x14ac:dyDescent="0.25">
      <c r="A100" s="25"/>
      <c r="B100" s="25"/>
      <c r="C100" s="25"/>
      <c r="D100" s="12" t="s">
        <v>42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f t="shared" si="30"/>
        <v>0</v>
      </c>
      <c r="L100" s="5"/>
    </row>
    <row r="101" spans="1:12" s="1" customFormat="1" x14ac:dyDescent="0.25">
      <c r="A101" s="26"/>
      <c r="B101" s="26"/>
      <c r="C101" s="26"/>
      <c r="D101" s="12" t="s">
        <v>43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f t="shared" si="30"/>
        <v>0</v>
      </c>
      <c r="L101" s="5"/>
    </row>
    <row r="102" spans="1:12" s="1" customFormat="1" x14ac:dyDescent="0.25">
      <c r="A102" s="24" t="s">
        <v>57</v>
      </c>
      <c r="B102" s="24" t="s">
        <v>193</v>
      </c>
      <c r="C102" s="24" t="s">
        <v>38</v>
      </c>
      <c r="D102" s="12" t="s">
        <v>39</v>
      </c>
      <c r="E102" s="14">
        <f t="shared" ref="E102:J102" si="35">SUM(E103:E106)</f>
        <v>414903.4</v>
      </c>
      <c r="F102" s="14">
        <f t="shared" si="35"/>
        <v>556000</v>
      </c>
      <c r="G102" s="14">
        <f t="shared" si="35"/>
        <v>556000</v>
      </c>
      <c r="H102" s="14">
        <f t="shared" si="35"/>
        <v>0</v>
      </c>
      <c r="I102" s="14">
        <f t="shared" si="35"/>
        <v>0</v>
      </c>
      <c r="J102" s="14">
        <f t="shared" si="35"/>
        <v>0</v>
      </c>
      <c r="K102" s="14">
        <f t="shared" si="30"/>
        <v>1526903.4</v>
      </c>
      <c r="L102" s="5"/>
    </row>
    <row r="103" spans="1:12" s="1" customFormat="1" ht="25.5" x14ac:dyDescent="0.25">
      <c r="A103" s="25"/>
      <c r="B103" s="25"/>
      <c r="C103" s="25"/>
      <c r="D103" s="12" t="s">
        <v>40</v>
      </c>
      <c r="E103" s="14">
        <f t="shared" ref="E103:J106" si="36">E108</f>
        <v>0</v>
      </c>
      <c r="F103" s="14">
        <f t="shared" si="36"/>
        <v>0</v>
      </c>
      <c r="G103" s="14">
        <f t="shared" si="36"/>
        <v>0</v>
      </c>
      <c r="H103" s="14">
        <f t="shared" si="36"/>
        <v>0</v>
      </c>
      <c r="I103" s="14">
        <f t="shared" si="36"/>
        <v>0</v>
      </c>
      <c r="J103" s="14">
        <f t="shared" si="36"/>
        <v>0</v>
      </c>
      <c r="K103" s="14">
        <f t="shared" si="30"/>
        <v>0</v>
      </c>
      <c r="L103" s="5"/>
    </row>
    <row r="104" spans="1:12" s="1" customFormat="1" ht="25.5" x14ac:dyDescent="0.25">
      <c r="A104" s="25"/>
      <c r="B104" s="25"/>
      <c r="C104" s="25"/>
      <c r="D104" s="12" t="s">
        <v>41</v>
      </c>
      <c r="E104" s="14">
        <f t="shared" si="36"/>
        <v>414903.4</v>
      </c>
      <c r="F104" s="14">
        <f t="shared" si="36"/>
        <v>556000</v>
      </c>
      <c r="G104" s="14">
        <f t="shared" si="36"/>
        <v>556000</v>
      </c>
      <c r="H104" s="14">
        <f t="shared" si="36"/>
        <v>0</v>
      </c>
      <c r="I104" s="14">
        <f t="shared" si="36"/>
        <v>0</v>
      </c>
      <c r="J104" s="14">
        <f t="shared" si="36"/>
        <v>0</v>
      </c>
      <c r="K104" s="14">
        <f t="shared" si="30"/>
        <v>1526903.4</v>
      </c>
      <c r="L104" s="5"/>
    </row>
    <row r="105" spans="1:12" s="1" customFormat="1" x14ac:dyDescent="0.25">
      <c r="A105" s="25"/>
      <c r="B105" s="25"/>
      <c r="C105" s="25"/>
      <c r="D105" s="12" t="s">
        <v>42</v>
      </c>
      <c r="E105" s="14">
        <f t="shared" si="36"/>
        <v>0</v>
      </c>
      <c r="F105" s="14">
        <f t="shared" si="36"/>
        <v>0</v>
      </c>
      <c r="G105" s="14">
        <f t="shared" si="36"/>
        <v>0</v>
      </c>
      <c r="H105" s="14">
        <f t="shared" si="36"/>
        <v>0</v>
      </c>
      <c r="I105" s="14">
        <f t="shared" si="36"/>
        <v>0</v>
      </c>
      <c r="J105" s="14">
        <f t="shared" si="36"/>
        <v>0</v>
      </c>
      <c r="K105" s="14">
        <f t="shared" si="30"/>
        <v>0</v>
      </c>
      <c r="L105" s="5"/>
    </row>
    <row r="106" spans="1:12" s="1" customFormat="1" x14ac:dyDescent="0.25">
      <c r="A106" s="25"/>
      <c r="B106" s="25"/>
      <c r="C106" s="26"/>
      <c r="D106" s="12" t="s">
        <v>43</v>
      </c>
      <c r="E106" s="14">
        <f t="shared" si="36"/>
        <v>0</v>
      </c>
      <c r="F106" s="14">
        <f t="shared" si="36"/>
        <v>0</v>
      </c>
      <c r="G106" s="14">
        <f t="shared" si="36"/>
        <v>0</v>
      </c>
      <c r="H106" s="14">
        <f t="shared" si="36"/>
        <v>0</v>
      </c>
      <c r="I106" s="14">
        <f t="shared" si="36"/>
        <v>0</v>
      </c>
      <c r="J106" s="14">
        <f t="shared" si="36"/>
        <v>0</v>
      </c>
      <c r="K106" s="14">
        <f t="shared" si="30"/>
        <v>0</v>
      </c>
      <c r="L106" s="5"/>
    </row>
    <row r="107" spans="1:12" s="1" customFormat="1" x14ac:dyDescent="0.25">
      <c r="A107" s="25"/>
      <c r="B107" s="25"/>
      <c r="C107" s="24" t="s">
        <v>44</v>
      </c>
      <c r="D107" s="12" t="s">
        <v>39</v>
      </c>
      <c r="E107" s="14">
        <f t="shared" ref="E107:J107" si="37">SUM(E108:E111)</f>
        <v>414903.4</v>
      </c>
      <c r="F107" s="14">
        <f t="shared" si="37"/>
        <v>556000</v>
      </c>
      <c r="G107" s="14">
        <f t="shared" si="37"/>
        <v>556000</v>
      </c>
      <c r="H107" s="14">
        <f t="shared" si="37"/>
        <v>0</v>
      </c>
      <c r="I107" s="14">
        <f t="shared" si="37"/>
        <v>0</v>
      </c>
      <c r="J107" s="14">
        <f t="shared" si="37"/>
        <v>0</v>
      </c>
      <c r="K107" s="14">
        <f t="shared" si="30"/>
        <v>1526903.4</v>
      </c>
      <c r="L107" s="5"/>
    </row>
    <row r="108" spans="1:12" s="1" customFormat="1" ht="25.5" x14ac:dyDescent="0.25">
      <c r="A108" s="25"/>
      <c r="B108" s="25"/>
      <c r="C108" s="25"/>
      <c r="D108" s="12" t="s">
        <v>40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f t="shared" si="30"/>
        <v>0</v>
      </c>
      <c r="L108" s="5"/>
    </row>
    <row r="109" spans="1:12" s="1" customFormat="1" ht="25.5" x14ac:dyDescent="0.25">
      <c r="A109" s="25"/>
      <c r="B109" s="25"/>
      <c r="C109" s="25"/>
      <c r="D109" s="12" t="s">
        <v>41</v>
      </c>
      <c r="E109" s="14">
        <f>556000-35714.29-105382.31</f>
        <v>414903.4</v>
      </c>
      <c r="F109" s="14">
        <v>556000</v>
      </c>
      <c r="G109" s="14">
        <v>556000</v>
      </c>
      <c r="H109" s="14">
        <v>0</v>
      </c>
      <c r="I109" s="14">
        <v>0</v>
      </c>
      <c r="J109" s="14">
        <v>0</v>
      </c>
      <c r="K109" s="14">
        <f t="shared" si="30"/>
        <v>1526903.4</v>
      </c>
      <c r="L109" s="5" t="s">
        <v>58</v>
      </c>
    </row>
    <row r="110" spans="1:12" s="1" customFormat="1" x14ac:dyDescent="0.25">
      <c r="A110" s="25"/>
      <c r="B110" s="25"/>
      <c r="C110" s="25"/>
      <c r="D110" s="12" t="s">
        <v>42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f t="shared" si="30"/>
        <v>0</v>
      </c>
      <c r="L110" s="5"/>
    </row>
    <row r="111" spans="1:12" s="1" customFormat="1" x14ac:dyDescent="0.25">
      <c r="A111" s="26"/>
      <c r="B111" s="26"/>
      <c r="C111" s="26"/>
      <c r="D111" s="12" t="s">
        <v>43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f t="shared" si="30"/>
        <v>0</v>
      </c>
      <c r="L111" s="5"/>
    </row>
    <row r="112" spans="1:12" s="1" customFormat="1" x14ac:dyDescent="0.25">
      <c r="A112" s="24" t="s">
        <v>59</v>
      </c>
      <c r="B112" s="24" t="s">
        <v>194</v>
      </c>
      <c r="C112" s="24" t="s">
        <v>38</v>
      </c>
      <c r="D112" s="12" t="s">
        <v>39</v>
      </c>
      <c r="E112" s="14">
        <f t="shared" ref="E112:J112" si="38">SUM(E113:E116)</f>
        <v>4190.9399999999996</v>
      </c>
      <c r="F112" s="14">
        <f t="shared" si="38"/>
        <v>5616.16</v>
      </c>
      <c r="G112" s="14">
        <f t="shared" si="38"/>
        <v>5616.16</v>
      </c>
      <c r="H112" s="14">
        <f t="shared" si="38"/>
        <v>0</v>
      </c>
      <c r="I112" s="14">
        <f t="shared" si="38"/>
        <v>0</v>
      </c>
      <c r="J112" s="14">
        <f t="shared" si="38"/>
        <v>0</v>
      </c>
      <c r="K112" s="14">
        <f t="shared" si="30"/>
        <v>15423.259999999998</v>
      </c>
      <c r="L112" s="5"/>
    </row>
    <row r="113" spans="1:12" s="1" customFormat="1" ht="25.5" x14ac:dyDescent="0.25">
      <c r="A113" s="25"/>
      <c r="B113" s="25"/>
      <c r="C113" s="25"/>
      <c r="D113" s="12" t="s">
        <v>40</v>
      </c>
      <c r="E113" s="14">
        <f t="shared" ref="E113:J116" si="39">E118</f>
        <v>0</v>
      </c>
      <c r="F113" s="14">
        <f t="shared" si="39"/>
        <v>0</v>
      </c>
      <c r="G113" s="14">
        <f t="shared" si="39"/>
        <v>0</v>
      </c>
      <c r="H113" s="14">
        <f t="shared" si="39"/>
        <v>0</v>
      </c>
      <c r="I113" s="14">
        <f t="shared" si="39"/>
        <v>0</v>
      </c>
      <c r="J113" s="14">
        <f t="shared" si="39"/>
        <v>0</v>
      </c>
      <c r="K113" s="14">
        <f t="shared" si="30"/>
        <v>0</v>
      </c>
      <c r="L113" s="5"/>
    </row>
    <row r="114" spans="1:12" s="1" customFormat="1" ht="25.5" x14ac:dyDescent="0.25">
      <c r="A114" s="25"/>
      <c r="B114" s="25"/>
      <c r="C114" s="25"/>
      <c r="D114" s="12" t="s">
        <v>41</v>
      </c>
      <c r="E114" s="14">
        <f t="shared" si="39"/>
        <v>0</v>
      </c>
      <c r="F114" s="14">
        <f t="shared" si="39"/>
        <v>0</v>
      </c>
      <c r="G114" s="14">
        <f t="shared" si="39"/>
        <v>0</v>
      </c>
      <c r="H114" s="14">
        <f t="shared" si="39"/>
        <v>0</v>
      </c>
      <c r="I114" s="14">
        <f t="shared" si="39"/>
        <v>0</v>
      </c>
      <c r="J114" s="14">
        <f t="shared" si="39"/>
        <v>0</v>
      </c>
      <c r="K114" s="14">
        <f t="shared" si="30"/>
        <v>0</v>
      </c>
      <c r="L114" s="5"/>
    </row>
    <row r="115" spans="1:12" s="1" customFormat="1" x14ac:dyDescent="0.25">
      <c r="A115" s="25"/>
      <c r="B115" s="25"/>
      <c r="C115" s="25"/>
      <c r="D115" s="12" t="s">
        <v>42</v>
      </c>
      <c r="E115" s="14">
        <f t="shared" si="39"/>
        <v>4190.9399999999996</v>
      </c>
      <c r="F115" s="14">
        <f t="shared" si="39"/>
        <v>5616.16</v>
      </c>
      <c r="G115" s="14">
        <f t="shared" si="39"/>
        <v>5616.16</v>
      </c>
      <c r="H115" s="14">
        <f t="shared" si="39"/>
        <v>0</v>
      </c>
      <c r="I115" s="14">
        <f t="shared" si="39"/>
        <v>0</v>
      </c>
      <c r="J115" s="14">
        <f t="shared" si="39"/>
        <v>0</v>
      </c>
      <c r="K115" s="14">
        <f t="shared" ref="K115:K141" si="40">SUM(E115:J115)</f>
        <v>15423.259999999998</v>
      </c>
      <c r="L115" s="5"/>
    </row>
    <row r="116" spans="1:12" s="1" customFormat="1" x14ac:dyDescent="0.25">
      <c r="A116" s="25"/>
      <c r="B116" s="25"/>
      <c r="C116" s="26"/>
      <c r="D116" s="12" t="s">
        <v>43</v>
      </c>
      <c r="E116" s="14">
        <f t="shared" si="39"/>
        <v>0</v>
      </c>
      <c r="F116" s="14">
        <f t="shared" si="39"/>
        <v>0</v>
      </c>
      <c r="G116" s="14">
        <f t="shared" si="39"/>
        <v>0</v>
      </c>
      <c r="H116" s="14">
        <f t="shared" si="39"/>
        <v>0</v>
      </c>
      <c r="I116" s="14">
        <f t="shared" si="39"/>
        <v>0</v>
      </c>
      <c r="J116" s="14">
        <f t="shared" si="39"/>
        <v>0</v>
      </c>
      <c r="K116" s="14">
        <f t="shared" si="40"/>
        <v>0</v>
      </c>
      <c r="L116" s="5"/>
    </row>
    <row r="117" spans="1:12" s="1" customFormat="1" x14ac:dyDescent="0.25">
      <c r="A117" s="25"/>
      <c r="B117" s="25"/>
      <c r="C117" s="24" t="s">
        <v>44</v>
      </c>
      <c r="D117" s="12" t="s">
        <v>39</v>
      </c>
      <c r="E117" s="14">
        <f t="shared" ref="E117:J117" si="41">SUM(E118:E121)</f>
        <v>4190.9399999999996</v>
      </c>
      <c r="F117" s="14">
        <f t="shared" si="41"/>
        <v>5616.16</v>
      </c>
      <c r="G117" s="14">
        <f t="shared" si="41"/>
        <v>5616.16</v>
      </c>
      <c r="H117" s="14">
        <f t="shared" si="41"/>
        <v>0</v>
      </c>
      <c r="I117" s="14">
        <f t="shared" si="41"/>
        <v>0</v>
      </c>
      <c r="J117" s="14">
        <f t="shared" si="41"/>
        <v>0</v>
      </c>
      <c r="K117" s="14">
        <f t="shared" si="40"/>
        <v>15423.259999999998</v>
      </c>
      <c r="L117" s="5"/>
    </row>
    <row r="118" spans="1:12" s="1" customFormat="1" ht="25.5" x14ac:dyDescent="0.25">
      <c r="A118" s="25"/>
      <c r="B118" s="25"/>
      <c r="C118" s="25"/>
      <c r="D118" s="12" t="s">
        <v>40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f t="shared" si="40"/>
        <v>0</v>
      </c>
      <c r="L118" s="5"/>
    </row>
    <row r="119" spans="1:12" s="1" customFormat="1" ht="25.5" x14ac:dyDescent="0.25">
      <c r="A119" s="25"/>
      <c r="B119" s="25"/>
      <c r="C119" s="25"/>
      <c r="D119" s="12" t="s">
        <v>41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f t="shared" si="40"/>
        <v>0</v>
      </c>
      <c r="L119" s="5"/>
    </row>
    <row r="120" spans="1:12" s="1" customFormat="1" x14ac:dyDescent="0.25">
      <c r="A120" s="25"/>
      <c r="B120" s="25"/>
      <c r="C120" s="25"/>
      <c r="D120" s="12" t="s">
        <v>42</v>
      </c>
      <c r="E120" s="14">
        <f>5616.16-360.75-1064.47</f>
        <v>4190.9399999999996</v>
      </c>
      <c r="F120" s="14">
        <v>5616.16</v>
      </c>
      <c r="G120" s="14">
        <v>5616.16</v>
      </c>
      <c r="H120" s="14">
        <v>0</v>
      </c>
      <c r="I120" s="14">
        <v>0</v>
      </c>
      <c r="J120" s="14">
        <v>0</v>
      </c>
      <c r="K120" s="14">
        <f t="shared" si="40"/>
        <v>15423.259999999998</v>
      </c>
      <c r="L120" s="5" t="s">
        <v>60</v>
      </c>
    </row>
    <row r="121" spans="1:12" s="1" customFormat="1" x14ac:dyDescent="0.25">
      <c r="A121" s="26"/>
      <c r="B121" s="26"/>
      <c r="C121" s="26"/>
      <c r="D121" s="12" t="s">
        <v>43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f t="shared" si="40"/>
        <v>0</v>
      </c>
      <c r="L121" s="5"/>
    </row>
    <row r="122" spans="1:12" s="1" customFormat="1" x14ac:dyDescent="0.25">
      <c r="A122" s="24" t="s">
        <v>61</v>
      </c>
      <c r="B122" s="24" t="s">
        <v>62</v>
      </c>
      <c r="C122" s="24" t="s">
        <v>38</v>
      </c>
      <c r="D122" s="12" t="s">
        <v>39</v>
      </c>
      <c r="E122" s="14">
        <f t="shared" ref="E122:J122" si="42">SUM(E123:E126)</f>
        <v>0</v>
      </c>
      <c r="F122" s="14">
        <f t="shared" si="42"/>
        <v>0</v>
      </c>
      <c r="G122" s="14">
        <f t="shared" si="42"/>
        <v>0</v>
      </c>
      <c r="H122" s="14">
        <f t="shared" si="42"/>
        <v>0</v>
      </c>
      <c r="I122" s="14">
        <f t="shared" si="42"/>
        <v>0</v>
      </c>
      <c r="J122" s="14">
        <f t="shared" si="42"/>
        <v>0</v>
      </c>
      <c r="K122" s="14">
        <f t="shared" si="40"/>
        <v>0</v>
      </c>
      <c r="L122" s="5"/>
    </row>
    <row r="123" spans="1:12" s="1" customFormat="1" ht="25.5" x14ac:dyDescent="0.25">
      <c r="A123" s="25"/>
      <c r="B123" s="25"/>
      <c r="C123" s="25"/>
      <c r="D123" s="12" t="s">
        <v>40</v>
      </c>
      <c r="E123" s="14">
        <f t="shared" ref="E123:J126" si="43">E128</f>
        <v>0</v>
      </c>
      <c r="F123" s="14">
        <f t="shared" si="43"/>
        <v>0</v>
      </c>
      <c r="G123" s="14">
        <f t="shared" si="43"/>
        <v>0</v>
      </c>
      <c r="H123" s="14">
        <f t="shared" si="43"/>
        <v>0</v>
      </c>
      <c r="I123" s="14">
        <f t="shared" si="43"/>
        <v>0</v>
      </c>
      <c r="J123" s="14">
        <f t="shared" si="43"/>
        <v>0</v>
      </c>
      <c r="K123" s="14">
        <f t="shared" si="40"/>
        <v>0</v>
      </c>
      <c r="L123" s="5"/>
    </row>
    <row r="124" spans="1:12" s="1" customFormat="1" ht="25.5" x14ac:dyDescent="0.25">
      <c r="A124" s="25"/>
      <c r="B124" s="25"/>
      <c r="C124" s="25"/>
      <c r="D124" s="12" t="s">
        <v>41</v>
      </c>
      <c r="E124" s="14">
        <f t="shared" si="43"/>
        <v>0</v>
      </c>
      <c r="F124" s="14">
        <f t="shared" si="43"/>
        <v>0</v>
      </c>
      <c r="G124" s="14">
        <f t="shared" si="43"/>
        <v>0</v>
      </c>
      <c r="H124" s="14">
        <f t="shared" si="43"/>
        <v>0</v>
      </c>
      <c r="I124" s="14">
        <f t="shared" si="43"/>
        <v>0</v>
      </c>
      <c r="J124" s="14">
        <f t="shared" si="43"/>
        <v>0</v>
      </c>
      <c r="K124" s="14">
        <f t="shared" si="40"/>
        <v>0</v>
      </c>
      <c r="L124" s="5"/>
    </row>
    <row r="125" spans="1:12" s="1" customFormat="1" x14ac:dyDescent="0.25">
      <c r="A125" s="25"/>
      <c r="B125" s="25"/>
      <c r="C125" s="25"/>
      <c r="D125" s="12" t="s">
        <v>42</v>
      </c>
      <c r="E125" s="14">
        <f t="shared" si="43"/>
        <v>0</v>
      </c>
      <c r="F125" s="14">
        <f t="shared" si="43"/>
        <v>0</v>
      </c>
      <c r="G125" s="14">
        <f t="shared" si="43"/>
        <v>0</v>
      </c>
      <c r="H125" s="14">
        <f t="shared" si="43"/>
        <v>0</v>
      </c>
      <c r="I125" s="14">
        <f t="shared" si="43"/>
        <v>0</v>
      </c>
      <c r="J125" s="14">
        <f t="shared" si="43"/>
        <v>0</v>
      </c>
      <c r="K125" s="14">
        <f t="shared" si="40"/>
        <v>0</v>
      </c>
      <c r="L125" s="5"/>
    </row>
    <row r="126" spans="1:12" s="1" customFormat="1" x14ac:dyDescent="0.25">
      <c r="A126" s="25"/>
      <c r="B126" s="25"/>
      <c r="C126" s="26"/>
      <c r="D126" s="12" t="s">
        <v>43</v>
      </c>
      <c r="E126" s="14">
        <f t="shared" si="43"/>
        <v>0</v>
      </c>
      <c r="F126" s="14">
        <f t="shared" si="43"/>
        <v>0</v>
      </c>
      <c r="G126" s="14">
        <f t="shared" si="43"/>
        <v>0</v>
      </c>
      <c r="H126" s="14">
        <f t="shared" si="43"/>
        <v>0</v>
      </c>
      <c r="I126" s="14">
        <f t="shared" si="43"/>
        <v>0</v>
      </c>
      <c r="J126" s="14">
        <f t="shared" si="43"/>
        <v>0</v>
      </c>
      <c r="K126" s="14">
        <f t="shared" si="40"/>
        <v>0</v>
      </c>
      <c r="L126" s="5"/>
    </row>
    <row r="127" spans="1:12" s="1" customFormat="1" x14ac:dyDescent="0.25">
      <c r="A127" s="25"/>
      <c r="B127" s="25"/>
      <c r="C127" s="24" t="s">
        <v>44</v>
      </c>
      <c r="D127" s="12" t="s">
        <v>39</v>
      </c>
      <c r="E127" s="14">
        <f t="shared" ref="E127:J127" si="44">SUM(E128:E131)</f>
        <v>0</v>
      </c>
      <c r="F127" s="14">
        <f t="shared" si="44"/>
        <v>0</v>
      </c>
      <c r="G127" s="14">
        <f t="shared" si="44"/>
        <v>0</v>
      </c>
      <c r="H127" s="14">
        <f t="shared" si="44"/>
        <v>0</v>
      </c>
      <c r="I127" s="14">
        <f t="shared" si="44"/>
        <v>0</v>
      </c>
      <c r="J127" s="14">
        <f t="shared" si="44"/>
        <v>0</v>
      </c>
      <c r="K127" s="14">
        <f t="shared" si="40"/>
        <v>0</v>
      </c>
      <c r="L127" s="5"/>
    </row>
    <row r="128" spans="1:12" s="1" customFormat="1" ht="25.5" x14ac:dyDescent="0.25">
      <c r="A128" s="25"/>
      <c r="B128" s="25"/>
      <c r="C128" s="25"/>
      <c r="D128" s="12" t="s">
        <v>40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f t="shared" si="40"/>
        <v>0</v>
      </c>
      <c r="L128" s="5"/>
    </row>
    <row r="129" spans="1:12" s="1" customFormat="1" ht="25.5" x14ac:dyDescent="0.25">
      <c r="A129" s="25"/>
      <c r="B129" s="25"/>
      <c r="C129" s="25"/>
      <c r="D129" s="12" t="s">
        <v>41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f t="shared" si="40"/>
        <v>0</v>
      </c>
      <c r="L129" s="5"/>
    </row>
    <row r="130" spans="1:12" s="1" customFormat="1" x14ac:dyDescent="0.25">
      <c r="A130" s="25"/>
      <c r="B130" s="25"/>
      <c r="C130" s="25"/>
      <c r="D130" s="12" t="s">
        <v>42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f t="shared" si="40"/>
        <v>0</v>
      </c>
      <c r="L130" s="5"/>
    </row>
    <row r="131" spans="1:12" s="1" customFormat="1" x14ac:dyDescent="0.25">
      <c r="A131" s="26"/>
      <c r="B131" s="26"/>
      <c r="C131" s="26"/>
      <c r="D131" s="12" t="s">
        <v>43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f t="shared" si="40"/>
        <v>0</v>
      </c>
      <c r="L131" s="5"/>
    </row>
    <row r="132" spans="1:12" s="1" customFormat="1" x14ac:dyDescent="0.25">
      <c r="A132" s="24" t="s">
        <v>63</v>
      </c>
      <c r="B132" s="24" t="s">
        <v>64</v>
      </c>
      <c r="C132" s="24" t="s">
        <v>38</v>
      </c>
      <c r="D132" s="12" t="s">
        <v>39</v>
      </c>
      <c r="E132" s="14">
        <f t="shared" ref="E132:J132" si="45">SUM(E133:E136)</f>
        <v>0</v>
      </c>
      <c r="F132" s="14">
        <f t="shared" si="45"/>
        <v>0</v>
      </c>
      <c r="G132" s="14">
        <f t="shared" si="45"/>
        <v>0</v>
      </c>
      <c r="H132" s="14">
        <f t="shared" si="45"/>
        <v>0</v>
      </c>
      <c r="I132" s="14">
        <f t="shared" si="45"/>
        <v>0</v>
      </c>
      <c r="J132" s="14">
        <f t="shared" si="45"/>
        <v>0</v>
      </c>
      <c r="K132" s="14">
        <f t="shared" si="40"/>
        <v>0</v>
      </c>
      <c r="L132" s="5"/>
    </row>
    <row r="133" spans="1:12" s="1" customFormat="1" ht="25.5" x14ac:dyDescent="0.25">
      <c r="A133" s="25"/>
      <c r="B133" s="25"/>
      <c r="C133" s="25"/>
      <c r="D133" s="12" t="s">
        <v>40</v>
      </c>
      <c r="E133" s="14">
        <f t="shared" ref="E133:J136" si="46">E138</f>
        <v>0</v>
      </c>
      <c r="F133" s="14">
        <f t="shared" si="46"/>
        <v>0</v>
      </c>
      <c r="G133" s="14">
        <f t="shared" si="46"/>
        <v>0</v>
      </c>
      <c r="H133" s="14">
        <f t="shared" si="46"/>
        <v>0</v>
      </c>
      <c r="I133" s="14">
        <f t="shared" si="46"/>
        <v>0</v>
      </c>
      <c r="J133" s="14">
        <f t="shared" si="46"/>
        <v>0</v>
      </c>
      <c r="K133" s="14">
        <f t="shared" si="40"/>
        <v>0</v>
      </c>
      <c r="L133" s="5"/>
    </row>
    <row r="134" spans="1:12" s="1" customFormat="1" ht="25.5" x14ac:dyDescent="0.25">
      <c r="A134" s="25"/>
      <c r="B134" s="25"/>
      <c r="C134" s="25"/>
      <c r="D134" s="12" t="s">
        <v>41</v>
      </c>
      <c r="E134" s="14">
        <f t="shared" si="46"/>
        <v>0</v>
      </c>
      <c r="F134" s="14">
        <f t="shared" si="46"/>
        <v>0</v>
      </c>
      <c r="G134" s="14">
        <f t="shared" si="46"/>
        <v>0</v>
      </c>
      <c r="H134" s="14">
        <f t="shared" si="46"/>
        <v>0</v>
      </c>
      <c r="I134" s="14">
        <f t="shared" si="46"/>
        <v>0</v>
      </c>
      <c r="J134" s="14">
        <f t="shared" si="46"/>
        <v>0</v>
      </c>
      <c r="K134" s="14">
        <f t="shared" si="40"/>
        <v>0</v>
      </c>
      <c r="L134" s="5"/>
    </row>
    <row r="135" spans="1:12" s="1" customFormat="1" x14ac:dyDescent="0.25">
      <c r="A135" s="25"/>
      <c r="B135" s="25"/>
      <c r="C135" s="25"/>
      <c r="D135" s="12" t="s">
        <v>42</v>
      </c>
      <c r="E135" s="14">
        <f t="shared" si="46"/>
        <v>0</v>
      </c>
      <c r="F135" s="14">
        <f t="shared" si="46"/>
        <v>0</v>
      </c>
      <c r="G135" s="14">
        <f t="shared" si="46"/>
        <v>0</v>
      </c>
      <c r="H135" s="14">
        <f t="shared" si="46"/>
        <v>0</v>
      </c>
      <c r="I135" s="14">
        <f t="shared" si="46"/>
        <v>0</v>
      </c>
      <c r="J135" s="14">
        <f t="shared" si="46"/>
        <v>0</v>
      </c>
      <c r="K135" s="14">
        <f t="shared" si="40"/>
        <v>0</v>
      </c>
      <c r="L135" s="5"/>
    </row>
    <row r="136" spans="1:12" s="1" customFormat="1" x14ac:dyDescent="0.25">
      <c r="A136" s="25"/>
      <c r="B136" s="25"/>
      <c r="C136" s="26"/>
      <c r="D136" s="12" t="s">
        <v>43</v>
      </c>
      <c r="E136" s="14">
        <f t="shared" si="46"/>
        <v>0</v>
      </c>
      <c r="F136" s="14">
        <f t="shared" si="46"/>
        <v>0</v>
      </c>
      <c r="G136" s="14">
        <f t="shared" si="46"/>
        <v>0</v>
      </c>
      <c r="H136" s="14">
        <f t="shared" si="46"/>
        <v>0</v>
      </c>
      <c r="I136" s="14">
        <f t="shared" si="46"/>
        <v>0</v>
      </c>
      <c r="J136" s="14">
        <f t="shared" si="46"/>
        <v>0</v>
      </c>
      <c r="K136" s="14">
        <f t="shared" si="40"/>
        <v>0</v>
      </c>
      <c r="L136" s="5"/>
    </row>
    <row r="137" spans="1:12" s="1" customFormat="1" x14ac:dyDescent="0.25">
      <c r="A137" s="25"/>
      <c r="B137" s="25"/>
      <c r="C137" s="24" t="s">
        <v>44</v>
      </c>
      <c r="D137" s="12" t="s">
        <v>39</v>
      </c>
      <c r="E137" s="14">
        <f t="shared" ref="E137:J137" si="47">SUM(E138:E141)</f>
        <v>0</v>
      </c>
      <c r="F137" s="14">
        <f t="shared" si="47"/>
        <v>0</v>
      </c>
      <c r="G137" s="14">
        <f t="shared" si="47"/>
        <v>0</v>
      </c>
      <c r="H137" s="14">
        <f t="shared" si="47"/>
        <v>0</v>
      </c>
      <c r="I137" s="14">
        <f t="shared" si="47"/>
        <v>0</v>
      </c>
      <c r="J137" s="14">
        <f t="shared" si="47"/>
        <v>0</v>
      </c>
      <c r="K137" s="14">
        <f t="shared" si="40"/>
        <v>0</v>
      </c>
      <c r="L137" s="5"/>
    </row>
    <row r="138" spans="1:12" s="1" customFormat="1" ht="25.5" x14ac:dyDescent="0.25">
      <c r="A138" s="25"/>
      <c r="B138" s="25"/>
      <c r="C138" s="25"/>
      <c r="D138" s="12" t="s">
        <v>40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f t="shared" si="40"/>
        <v>0</v>
      </c>
      <c r="L138" s="5"/>
    </row>
    <row r="139" spans="1:12" s="1" customFormat="1" ht="25.5" x14ac:dyDescent="0.25">
      <c r="A139" s="25"/>
      <c r="B139" s="25"/>
      <c r="C139" s="25"/>
      <c r="D139" s="12" t="s">
        <v>41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f t="shared" si="40"/>
        <v>0</v>
      </c>
      <c r="L139" s="5"/>
    </row>
    <row r="140" spans="1:12" s="1" customFormat="1" x14ac:dyDescent="0.25">
      <c r="A140" s="25"/>
      <c r="B140" s="25"/>
      <c r="C140" s="25"/>
      <c r="D140" s="12" t="s">
        <v>42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f t="shared" si="40"/>
        <v>0</v>
      </c>
      <c r="L140" s="5"/>
    </row>
    <row r="141" spans="1:12" s="1" customFormat="1" x14ac:dyDescent="0.25">
      <c r="A141" s="26"/>
      <c r="B141" s="26"/>
      <c r="C141" s="26"/>
      <c r="D141" s="12" t="s">
        <v>43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f t="shared" si="40"/>
        <v>0</v>
      </c>
      <c r="L141" s="5"/>
    </row>
    <row r="142" spans="1:12" s="1" customFormat="1" x14ac:dyDescent="0.25">
      <c r="A142" s="30" t="s">
        <v>65</v>
      </c>
      <c r="B142" s="30" t="s">
        <v>66</v>
      </c>
      <c r="C142" s="30" t="s">
        <v>38</v>
      </c>
      <c r="D142" s="12" t="s">
        <v>39</v>
      </c>
      <c r="E142" s="14">
        <f t="shared" ref="E142:K146" si="48">E147</f>
        <v>255470</v>
      </c>
      <c r="F142" s="14">
        <f t="shared" si="48"/>
        <v>0</v>
      </c>
      <c r="G142" s="14">
        <f t="shared" si="48"/>
        <v>0</v>
      </c>
      <c r="H142" s="14">
        <f t="shared" si="48"/>
        <v>0</v>
      </c>
      <c r="I142" s="14">
        <f t="shared" si="48"/>
        <v>0</v>
      </c>
      <c r="J142" s="14">
        <f t="shared" si="48"/>
        <v>0</v>
      </c>
      <c r="K142" s="14">
        <f t="shared" si="48"/>
        <v>255470</v>
      </c>
      <c r="L142" s="5"/>
    </row>
    <row r="143" spans="1:12" s="1" customFormat="1" ht="25.5" x14ac:dyDescent="0.25">
      <c r="A143" s="31"/>
      <c r="B143" s="31"/>
      <c r="C143" s="31"/>
      <c r="D143" s="12" t="s">
        <v>40</v>
      </c>
      <c r="E143" s="14">
        <f t="shared" si="48"/>
        <v>0</v>
      </c>
      <c r="F143" s="14">
        <f t="shared" si="48"/>
        <v>0</v>
      </c>
      <c r="G143" s="14">
        <f t="shared" si="48"/>
        <v>0</v>
      </c>
      <c r="H143" s="14">
        <f t="shared" si="48"/>
        <v>0</v>
      </c>
      <c r="I143" s="14">
        <f t="shared" si="48"/>
        <v>0</v>
      </c>
      <c r="J143" s="14">
        <f t="shared" si="48"/>
        <v>0</v>
      </c>
      <c r="K143" s="14">
        <f t="shared" si="48"/>
        <v>0</v>
      </c>
      <c r="L143" s="5"/>
    </row>
    <row r="144" spans="1:12" s="1" customFormat="1" ht="25.5" x14ac:dyDescent="0.25">
      <c r="A144" s="31"/>
      <c r="B144" s="31"/>
      <c r="C144" s="31"/>
      <c r="D144" s="12" t="s">
        <v>41</v>
      </c>
      <c r="E144" s="14">
        <f t="shared" si="48"/>
        <v>243000</v>
      </c>
      <c r="F144" s="14">
        <f t="shared" si="48"/>
        <v>0</v>
      </c>
      <c r="G144" s="14">
        <f t="shared" si="48"/>
        <v>0</v>
      </c>
      <c r="H144" s="14">
        <f t="shared" si="48"/>
        <v>0</v>
      </c>
      <c r="I144" s="14">
        <f t="shared" si="48"/>
        <v>0</v>
      </c>
      <c r="J144" s="14">
        <f t="shared" si="48"/>
        <v>0</v>
      </c>
      <c r="K144" s="14">
        <f t="shared" si="48"/>
        <v>243000</v>
      </c>
      <c r="L144" s="5"/>
    </row>
    <row r="145" spans="1:12" s="1" customFormat="1" x14ac:dyDescent="0.25">
      <c r="A145" s="31"/>
      <c r="B145" s="31"/>
      <c r="C145" s="31"/>
      <c r="D145" s="12" t="s">
        <v>42</v>
      </c>
      <c r="E145" s="14">
        <f t="shared" si="48"/>
        <v>12470</v>
      </c>
      <c r="F145" s="14">
        <f t="shared" si="48"/>
        <v>0</v>
      </c>
      <c r="G145" s="14">
        <f t="shared" si="48"/>
        <v>0</v>
      </c>
      <c r="H145" s="14">
        <f t="shared" si="48"/>
        <v>0</v>
      </c>
      <c r="I145" s="14">
        <f t="shared" si="48"/>
        <v>0</v>
      </c>
      <c r="J145" s="14">
        <f t="shared" si="48"/>
        <v>0</v>
      </c>
      <c r="K145" s="14">
        <f t="shared" si="48"/>
        <v>12470</v>
      </c>
      <c r="L145" s="5"/>
    </row>
    <row r="146" spans="1:12" s="1" customFormat="1" x14ac:dyDescent="0.25">
      <c r="A146" s="31"/>
      <c r="B146" s="31"/>
      <c r="C146" s="31"/>
      <c r="D146" s="12" t="s">
        <v>43</v>
      </c>
      <c r="E146" s="14">
        <f t="shared" si="48"/>
        <v>0</v>
      </c>
      <c r="F146" s="14">
        <f t="shared" si="48"/>
        <v>0</v>
      </c>
      <c r="G146" s="14">
        <f t="shared" si="48"/>
        <v>0</v>
      </c>
      <c r="H146" s="14">
        <f t="shared" si="48"/>
        <v>0</v>
      </c>
      <c r="I146" s="14">
        <f t="shared" si="48"/>
        <v>0</v>
      </c>
      <c r="J146" s="14">
        <f t="shared" si="48"/>
        <v>0</v>
      </c>
      <c r="K146" s="14">
        <f t="shared" si="48"/>
        <v>0</v>
      </c>
      <c r="L146" s="5"/>
    </row>
    <row r="147" spans="1:12" s="1" customFormat="1" x14ac:dyDescent="0.25">
      <c r="A147" s="31"/>
      <c r="B147" s="31"/>
      <c r="C147" s="30" t="s">
        <v>44</v>
      </c>
      <c r="D147" s="12" t="s">
        <v>39</v>
      </c>
      <c r="E147" s="14">
        <f t="shared" ref="E147:J147" si="49">E148+E149+E150+E151</f>
        <v>255470</v>
      </c>
      <c r="F147" s="14">
        <f t="shared" si="49"/>
        <v>0</v>
      </c>
      <c r="G147" s="14">
        <f t="shared" si="49"/>
        <v>0</v>
      </c>
      <c r="H147" s="14">
        <f t="shared" si="49"/>
        <v>0</v>
      </c>
      <c r="I147" s="14">
        <f t="shared" si="49"/>
        <v>0</v>
      </c>
      <c r="J147" s="14">
        <f t="shared" si="49"/>
        <v>0</v>
      </c>
      <c r="K147" s="14">
        <f>E147+F147+G147+H147+I147+J147</f>
        <v>255470</v>
      </c>
      <c r="L147" s="5"/>
    </row>
    <row r="148" spans="1:12" s="1" customFormat="1" ht="25.5" x14ac:dyDescent="0.25">
      <c r="A148" s="31"/>
      <c r="B148" s="31"/>
      <c r="C148" s="31"/>
      <c r="D148" s="12" t="s">
        <v>40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f>E148+F148+G148+H148+I148+J148</f>
        <v>0</v>
      </c>
      <c r="L148" s="5"/>
    </row>
    <row r="149" spans="1:12" s="1" customFormat="1" ht="25.5" x14ac:dyDescent="0.25">
      <c r="A149" s="31"/>
      <c r="B149" s="31"/>
      <c r="C149" s="31"/>
      <c r="D149" s="12" t="s">
        <v>41</v>
      </c>
      <c r="E149" s="14">
        <v>243000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f>E149+F149+G149+H149+I149+J149</f>
        <v>243000</v>
      </c>
      <c r="L149" s="5" t="s">
        <v>67</v>
      </c>
    </row>
    <row r="150" spans="1:12" s="1" customFormat="1" x14ac:dyDescent="0.25">
      <c r="A150" s="31"/>
      <c r="B150" s="31"/>
      <c r="C150" s="31"/>
      <c r="D150" s="12" t="s">
        <v>42</v>
      </c>
      <c r="E150" s="14">
        <v>12470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f>E150+F150+G150+H150+I150+J150</f>
        <v>12470</v>
      </c>
      <c r="L150" s="5" t="s">
        <v>68</v>
      </c>
    </row>
    <row r="151" spans="1:12" s="1" customFormat="1" x14ac:dyDescent="0.25">
      <c r="A151" s="31"/>
      <c r="B151" s="31"/>
      <c r="C151" s="31"/>
      <c r="D151" s="12" t="s">
        <v>43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f>E151+F151+G151+H151+I151+J151</f>
        <v>0</v>
      </c>
      <c r="L151" s="5"/>
    </row>
    <row r="152" spans="1:12" s="1" customFormat="1" x14ac:dyDescent="0.25">
      <c r="A152" s="30" t="s">
        <v>69</v>
      </c>
      <c r="B152" s="30" t="s">
        <v>70</v>
      </c>
      <c r="C152" s="30" t="s">
        <v>38</v>
      </c>
      <c r="D152" s="12" t="s">
        <v>39</v>
      </c>
      <c r="E152" s="14">
        <f t="shared" ref="E152:J152" si="50">SUM(E153:E156)</f>
        <v>140000</v>
      </c>
      <c r="F152" s="14">
        <f t="shared" si="50"/>
        <v>0</v>
      </c>
      <c r="G152" s="14">
        <f t="shared" si="50"/>
        <v>0</v>
      </c>
      <c r="H152" s="14">
        <f t="shared" si="50"/>
        <v>0</v>
      </c>
      <c r="I152" s="14">
        <f t="shared" si="50"/>
        <v>0</v>
      </c>
      <c r="J152" s="14">
        <f t="shared" si="50"/>
        <v>0</v>
      </c>
      <c r="K152" s="14">
        <f t="shared" ref="K152:K162" si="51">SUM(E152:J152)</f>
        <v>140000</v>
      </c>
      <c r="L152" s="5"/>
    </row>
    <row r="153" spans="1:12" s="1" customFormat="1" ht="25.5" x14ac:dyDescent="0.25">
      <c r="A153" s="31"/>
      <c r="B153" s="31"/>
      <c r="C153" s="31"/>
      <c r="D153" s="12" t="s">
        <v>40</v>
      </c>
      <c r="E153" s="14">
        <f t="shared" ref="E153:J156" si="52">E158</f>
        <v>0</v>
      </c>
      <c r="F153" s="14">
        <f t="shared" si="52"/>
        <v>0</v>
      </c>
      <c r="G153" s="14">
        <f t="shared" si="52"/>
        <v>0</v>
      </c>
      <c r="H153" s="14">
        <f t="shared" si="52"/>
        <v>0</v>
      </c>
      <c r="I153" s="14">
        <f t="shared" si="52"/>
        <v>0</v>
      </c>
      <c r="J153" s="14">
        <f t="shared" si="52"/>
        <v>0</v>
      </c>
      <c r="K153" s="14">
        <f t="shared" si="51"/>
        <v>0</v>
      </c>
      <c r="L153" s="5"/>
    </row>
    <row r="154" spans="1:12" s="1" customFormat="1" ht="25.5" x14ac:dyDescent="0.25">
      <c r="A154" s="31"/>
      <c r="B154" s="31"/>
      <c r="C154" s="31"/>
      <c r="D154" s="12" t="s">
        <v>41</v>
      </c>
      <c r="E154" s="14">
        <f t="shared" si="52"/>
        <v>140000</v>
      </c>
      <c r="F154" s="14">
        <f t="shared" si="52"/>
        <v>0</v>
      </c>
      <c r="G154" s="14">
        <f t="shared" si="52"/>
        <v>0</v>
      </c>
      <c r="H154" s="14">
        <f t="shared" si="52"/>
        <v>0</v>
      </c>
      <c r="I154" s="14">
        <f t="shared" si="52"/>
        <v>0</v>
      </c>
      <c r="J154" s="14">
        <f t="shared" si="52"/>
        <v>0</v>
      </c>
      <c r="K154" s="14">
        <f t="shared" si="51"/>
        <v>140000</v>
      </c>
      <c r="L154" s="5"/>
    </row>
    <row r="155" spans="1:12" s="1" customFormat="1" x14ac:dyDescent="0.25">
      <c r="A155" s="31"/>
      <c r="B155" s="31"/>
      <c r="C155" s="31"/>
      <c r="D155" s="12" t="s">
        <v>42</v>
      </c>
      <c r="E155" s="14">
        <f t="shared" si="52"/>
        <v>0</v>
      </c>
      <c r="F155" s="14">
        <f t="shared" si="52"/>
        <v>0</v>
      </c>
      <c r="G155" s="14">
        <f t="shared" si="52"/>
        <v>0</v>
      </c>
      <c r="H155" s="14">
        <f t="shared" si="52"/>
        <v>0</v>
      </c>
      <c r="I155" s="14">
        <f t="shared" si="52"/>
        <v>0</v>
      </c>
      <c r="J155" s="14">
        <f t="shared" si="52"/>
        <v>0</v>
      </c>
      <c r="K155" s="14">
        <f t="shared" si="51"/>
        <v>0</v>
      </c>
      <c r="L155" s="5"/>
    </row>
    <row r="156" spans="1:12" s="1" customFormat="1" x14ac:dyDescent="0.25">
      <c r="A156" s="31"/>
      <c r="B156" s="31"/>
      <c r="C156" s="31"/>
      <c r="D156" s="12" t="s">
        <v>43</v>
      </c>
      <c r="E156" s="14">
        <f t="shared" si="52"/>
        <v>0</v>
      </c>
      <c r="F156" s="14">
        <f t="shared" si="52"/>
        <v>0</v>
      </c>
      <c r="G156" s="14">
        <f t="shared" si="52"/>
        <v>0</v>
      </c>
      <c r="H156" s="14">
        <f t="shared" si="52"/>
        <v>0</v>
      </c>
      <c r="I156" s="14">
        <f t="shared" si="52"/>
        <v>0</v>
      </c>
      <c r="J156" s="14">
        <f t="shared" si="52"/>
        <v>0</v>
      </c>
      <c r="K156" s="14">
        <f t="shared" si="51"/>
        <v>0</v>
      </c>
      <c r="L156" s="5"/>
    </row>
    <row r="157" spans="1:12" s="1" customFormat="1" x14ac:dyDescent="0.25">
      <c r="A157" s="31"/>
      <c r="B157" s="31"/>
      <c r="C157" s="30" t="s">
        <v>44</v>
      </c>
      <c r="D157" s="12" t="s">
        <v>39</v>
      </c>
      <c r="E157" s="14">
        <f t="shared" ref="E157:J157" si="53">SUM(E158:E161)</f>
        <v>140000</v>
      </c>
      <c r="F157" s="14">
        <f t="shared" si="53"/>
        <v>0</v>
      </c>
      <c r="G157" s="14">
        <f t="shared" si="53"/>
        <v>0</v>
      </c>
      <c r="H157" s="14">
        <f t="shared" si="53"/>
        <v>0</v>
      </c>
      <c r="I157" s="14">
        <f t="shared" si="53"/>
        <v>0</v>
      </c>
      <c r="J157" s="14">
        <f t="shared" si="53"/>
        <v>0</v>
      </c>
      <c r="K157" s="14">
        <f t="shared" si="51"/>
        <v>140000</v>
      </c>
      <c r="L157" s="5"/>
    </row>
    <row r="158" spans="1:12" s="1" customFormat="1" ht="25.5" x14ac:dyDescent="0.25">
      <c r="A158" s="31"/>
      <c r="B158" s="31"/>
      <c r="C158" s="31"/>
      <c r="D158" s="12" t="s">
        <v>40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f t="shared" si="51"/>
        <v>0</v>
      </c>
      <c r="L158" s="5"/>
    </row>
    <row r="159" spans="1:12" s="1" customFormat="1" ht="25.5" x14ac:dyDescent="0.25">
      <c r="A159" s="31"/>
      <c r="B159" s="31"/>
      <c r="C159" s="31"/>
      <c r="D159" s="12" t="s">
        <v>41</v>
      </c>
      <c r="E159" s="14">
        <f>100000+40000</f>
        <v>140000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f t="shared" si="51"/>
        <v>140000</v>
      </c>
      <c r="L159" s="5" t="s">
        <v>71</v>
      </c>
    </row>
    <row r="160" spans="1:12" s="1" customFormat="1" x14ac:dyDescent="0.25">
      <c r="A160" s="31"/>
      <c r="B160" s="31"/>
      <c r="C160" s="31"/>
      <c r="D160" s="12" t="s">
        <v>42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f t="shared" si="51"/>
        <v>0</v>
      </c>
      <c r="L160" s="5"/>
    </row>
    <row r="161" spans="1:12" s="1" customFormat="1" x14ac:dyDescent="0.25">
      <c r="A161" s="31"/>
      <c r="B161" s="31"/>
      <c r="C161" s="31"/>
      <c r="D161" s="12" t="s">
        <v>43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f t="shared" si="51"/>
        <v>0</v>
      </c>
      <c r="L161" s="5"/>
    </row>
    <row r="162" spans="1:12" s="7" customFormat="1" x14ac:dyDescent="0.25">
      <c r="A162" s="39" t="s">
        <v>72</v>
      </c>
      <c r="B162" s="39" t="s">
        <v>73</v>
      </c>
      <c r="C162" s="34" t="s">
        <v>28</v>
      </c>
      <c r="D162" s="34" t="s">
        <v>29</v>
      </c>
      <c r="E162" s="59">
        <f t="shared" ref="E162:J162" si="54">E173+E178</f>
        <v>116297409.83</v>
      </c>
      <c r="F162" s="59">
        <f t="shared" si="54"/>
        <v>103790490.88</v>
      </c>
      <c r="G162" s="59">
        <f t="shared" si="54"/>
        <v>133700102.51000001</v>
      </c>
      <c r="H162" s="59">
        <f t="shared" si="54"/>
        <v>0</v>
      </c>
      <c r="I162" s="59">
        <f t="shared" si="54"/>
        <v>0</v>
      </c>
      <c r="J162" s="59">
        <f t="shared" si="54"/>
        <v>0</v>
      </c>
      <c r="K162" s="56">
        <f t="shared" si="51"/>
        <v>353788003.21999997</v>
      </c>
      <c r="L162" s="11"/>
    </row>
    <row r="163" spans="1:12" s="7" customFormat="1" x14ac:dyDescent="0.25">
      <c r="A163" s="40"/>
      <c r="B163" s="40"/>
      <c r="C163" s="35"/>
      <c r="D163" s="35"/>
      <c r="E163" s="60"/>
      <c r="F163" s="60"/>
      <c r="G163" s="60"/>
      <c r="H163" s="60"/>
      <c r="I163" s="60"/>
      <c r="J163" s="60"/>
      <c r="K163" s="57"/>
      <c r="L163" s="11"/>
    </row>
    <row r="164" spans="1:12" s="7" customFormat="1" hidden="1" x14ac:dyDescent="0.25">
      <c r="A164" s="40"/>
      <c r="B164" s="40"/>
      <c r="C164" s="35"/>
      <c r="D164" s="35"/>
      <c r="E164" s="60"/>
      <c r="F164" s="60"/>
      <c r="G164" s="60"/>
      <c r="H164" s="60"/>
      <c r="I164" s="60"/>
      <c r="J164" s="60"/>
      <c r="K164" s="10">
        <f>SUM(E164:J164)</f>
        <v>0</v>
      </c>
      <c r="L164" s="11"/>
    </row>
    <row r="165" spans="1:12" s="7" customFormat="1" hidden="1" x14ac:dyDescent="0.25">
      <c r="A165" s="40"/>
      <c r="B165" s="40"/>
      <c r="C165" s="35"/>
      <c r="D165" s="35"/>
      <c r="E165" s="60"/>
      <c r="F165" s="60"/>
      <c r="G165" s="60"/>
      <c r="H165" s="60"/>
      <c r="I165" s="60"/>
      <c r="J165" s="60"/>
      <c r="K165" s="10">
        <f>SUM(E165:J165)</f>
        <v>0</v>
      </c>
      <c r="L165" s="11"/>
    </row>
    <row r="166" spans="1:12" s="7" customFormat="1" hidden="1" x14ac:dyDescent="0.25">
      <c r="A166" s="40"/>
      <c r="B166" s="40"/>
      <c r="C166" s="35"/>
      <c r="D166" s="35"/>
      <c r="E166" s="60"/>
      <c r="F166" s="60"/>
      <c r="G166" s="60"/>
      <c r="H166" s="60"/>
      <c r="I166" s="60"/>
      <c r="J166" s="60"/>
      <c r="K166" s="10">
        <f>SUM(E166:J166)</f>
        <v>0</v>
      </c>
      <c r="L166" s="11"/>
    </row>
    <row r="167" spans="1:12" s="7" customFormat="1" hidden="1" x14ac:dyDescent="0.25">
      <c r="A167" s="40"/>
      <c r="B167" s="40"/>
      <c r="C167" s="35"/>
      <c r="D167" s="35"/>
      <c r="E167" s="60"/>
      <c r="F167" s="60"/>
      <c r="G167" s="60"/>
      <c r="H167" s="60"/>
      <c r="I167" s="60"/>
      <c r="J167" s="60"/>
      <c r="K167" s="10">
        <f>SUM(E167:J167)</f>
        <v>0</v>
      </c>
      <c r="L167" s="11"/>
    </row>
    <row r="168" spans="1:12" s="7" customFormat="1" hidden="1" x14ac:dyDescent="0.25">
      <c r="A168" s="40"/>
      <c r="B168" s="40"/>
      <c r="C168" s="35"/>
      <c r="D168" s="36"/>
      <c r="E168" s="60"/>
      <c r="F168" s="60"/>
      <c r="G168" s="60"/>
      <c r="H168" s="60"/>
      <c r="I168" s="60"/>
      <c r="J168" s="60"/>
      <c r="K168" s="10">
        <f>SUM(E168:J168)</f>
        <v>0</v>
      </c>
      <c r="L168" s="11"/>
    </row>
    <row r="169" spans="1:12" s="7" customFormat="1" ht="25.5" x14ac:dyDescent="0.25">
      <c r="A169" s="40"/>
      <c r="B169" s="40"/>
      <c r="C169" s="35"/>
      <c r="D169" s="8" t="s">
        <v>30</v>
      </c>
      <c r="E169" s="10">
        <f t="shared" ref="E169:K172" si="55">E174+E179</f>
        <v>11885780</v>
      </c>
      <c r="F169" s="10">
        <f t="shared" si="55"/>
        <v>11890730</v>
      </c>
      <c r="G169" s="10">
        <f t="shared" si="55"/>
        <v>42481841.109999999</v>
      </c>
      <c r="H169" s="10">
        <f t="shared" si="55"/>
        <v>0</v>
      </c>
      <c r="I169" s="10">
        <f t="shared" si="55"/>
        <v>0</v>
      </c>
      <c r="J169" s="10">
        <f t="shared" si="55"/>
        <v>0</v>
      </c>
      <c r="K169" s="10">
        <f t="shared" si="55"/>
        <v>66258351.109999999</v>
      </c>
      <c r="L169" s="11"/>
    </row>
    <row r="170" spans="1:12" s="7" customFormat="1" ht="25.5" x14ac:dyDescent="0.25">
      <c r="A170" s="40"/>
      <c r="B170" s="40"/>
      <c r="C170" s="35"/>
      <c r="D170" s="8" t="s">
        <v>31</v>
      </c>
      <c r="E170" s="10">
        <f t="shared" si="55"/>
        <v>75481433.510000005</v>
      </c>
      <c r="F170" s="10">
        <f t="shared" si="55"/>
        <v>67713270</v>
      </c>
      <c r="G170" s="10">
        <f t="shared" si="55"/>
        <v>67533891.730000004</v>
      </c>
      <c r="H170" s="10">
        <f t="shared" si="55"/>
        <v>0</v>
      </c>
      <c r="I170" s="10">
        <f t="shared" si="55"/>
        <v>0</v>
      </c>
      <c r="J170" s="10">
        <f t="shared" si="55"/>
        <v>0</v>
      </c>
      <c r="K170" s="10">
        <f t="shared" si="55"/>
        <v>210728595.24000001</v>
      </c>
      <c r="L170" s="11"/>
    </row>
    <row r="171" spans="1:12" s="7" customFormat="1" ht="25.5" x14ac:dyDescent="0.25">
      <c r="A171" s="40"/>
      <c r="B171" s="40"/>
      <c r="C171" s="35"/>
      <c r="D171" s="8" t="s">
        <v>32</v>
      </c>
      <c r="E171" s="10">
        <f t="shared" si="55"/>
        <v>29164196.32</v>
      </c>
      <c r="F171" s="10">
        <f t="shared" si="55"/>
        <v>24420490.879999999</v>
      </c>
      <c r="G171" s="10">
        <f t="shared" si="55"/>
        <v>23918369.670000002</v>
      </c>
      <c r="H171" s="10">
        <f t="shared" si="55"/>
        <v>0</v>
      </c>
      <c r="I171" s="10">
        <f t="shared" si="55"/>
        <v>0</v>
      </c>
      <c r="J171" s="10">
        <f t="shared" si="55"/>
        <v>0</v>
      </c>
      <c r="K171" s="10">
        <f t="shared" si="55"/>
        <v>77503056.86999999</v>
      </c>
      <c r="L171" s="11"/>
    </row>
    <row r="172" spans="1:12" s="7" customFormat="1" x14ac:dyDescent="0.25">
      <c r="A172" s="40"/>
      <c r="B172" s="40"/>
      <c r="C172" s="36"/>
      <c r="D172" s="8" t="s">
        <v>33</v>
      </c>
      <c r="E172" s="10">
        <f t="shared" si="55"/>
        <v>0</v>
      </c>
      <c r="F172" s="10">
        <f t="shared" si="55"/>
        <v>0</v>
      </c>
      <c r="G172" s="10">
        <f t="shared" si="55"/>
        <v>0</v>
      </c>
      <c r="H172" s="10">
        <f t="shared" si="55"/>
        <v>0</v>
      </c>
      <c r="I172" s="10">
        <f t="shared" si="55"/>
        <v>0</v>
      </c>
      <c r="J172" s="10">
        <f t="shared" si="55"/>
        <v>0</v>
      </c>
      <c r="K172" s="10">
        <f t="shared" si="55"/>
        <v>0</v>
      </c>
      <c r="L172" s="11"/>
    </row>
    <row r="173" spans="1:12" s="7" customFormat="1" x14ac:dyDescent="0.25">
      <c r="A173" s="40"/>
      <c r="B173" s="40"/>
      <c r="C173" s="34" t="s">
        <v>35</v>
      </c>
      <c r="D173" s="8" t="s">
        <v>29</v>
      </c>
      <c r="E173" s="10">
        <f t="shared" ref="E173:K173" si="56">E188+E198+E213+E223+E233+E243+E253+E263+E273+E283+E293+E303+E314+E324+E354</f>
        <v>116061564.88</v>
      </c>
      <c r="F173" s="10">
        <f t="shared" si="56"/>
        <v>103790490.88</v>
      </c>
      <c r="G173" s="10">
        <f t="shared" si="56"/>
        <v>103078369.67</v>
      </c>
      <c r="H173" s="10">
        <f t="shared" si="56"/>
        <v>0</v>
      </c>
      <c r="I173" s="10">
        <f t="shared" si="56"/>
        <v>0</v>
      </c>
      <c r="J173" s="10">
        <f t="shared" si="56"/>
        <v>0</v>
      </c>
      <c r="K173" s="10">
        <f t="shared" si="56"/>
        <v>322930425.43000001</v>
      </c>
      <c r="L173" s="11"/>
    </row>
    <row r="174" spans="1:12" s="7" customFormat="1" ht="25.5" x14ac:dyDescent="0.25">
      <c r="A174" s="40"/>
      <c r="B174" s="40"/>
      <c r="C174" s="35"/>
      <c r="D174" s="8" t="s">
        <v>30</v>
      </c>
      <c r="E174" s="10">
        <f t="shared" ref="E174:K174" si="57">E189+E199+E214+E224+E234+E244+E254+E264+E274+E284+E294+E304+E315+E325+E355+E335</f>
        <v>11885780</v>
      </c>
      <c r="F174" s="10">
        <f t="shared" si="57"/>
        <v>11890730</v>
      </c>
      <c r="G174" s="10">
        <f t="shared" si="57"/>
        <v>11890730</v>
      </c>
      <c r="H174" s="10">
        <f t="shared" si="57"/>
        <v>0</v>
      </c>
      <c r="I174" s="10">
        <f t="shared" si="57"/>
        <v>0</v>
      </c>
      <c r="J174" s="10">
        <f t="shared" si="57"/>
        <v>0</v>
      </c>
      <c r="K174" s="10">
        <f t="shared" si="57"/>
        <v>35667240</v>
      </c>
      <c r="L174" s="11"/>
    </row>
    <row r="175" spans="1:12" s="7" customFormat="1" ht="25.5" x14ac:dyDescent="0.25">
      <c r="A175" s="40"/>
      <c r="B175" s="40"/>
      <c r="C175" s="35"/>
      <c r="D175" s="8" t="s">
        <v>31</v>
      </c>
      <c r="E175" s="10">
        <f t="shared" ref="E175:K177" si="58">E190+E200+E215+E225+E235+E245+E255+E265+E275+E285+E295+E305+E316+E326+E356</f>
        <v>75245588.560000002</v>
      </c>
      <c r="F175" s="10">
        <f t="shared" si="58"/>
        <v>67713270</v>
      </c>
      <c r="G175" s="10">
        <f t="shared" si="58"/>
        <v>67503270</v>
      </c>
      <c r="H175" s="10">
        <f t="shared" si="58"/>
        <v>0</v>
      </c>
      <c r="I175" s="10">
        <f t="shared" si="58"/>
        <v>0</v>
      </c>
      <c r="J175" s="10">
        <f t="shared" si="58"/>
        <v>0</v>
      </c>
      <c r="K175" s="10">
        <f t="shared" si="58"/>
        <v>210462128.56</v>
      </c>
      <c r="L175" s="11"/>
    </row>
    <row r="176" spans="1:12" s="7" customFormat="1" ht="25.5" x14ac:dyDescent="0.25">
      <c r="A176" s="40"/>
      <c r="B176" s="40"/>
      <c r="C176" s="35"/>
      <c r="D176" s="8" t="s">
        <v>32</v>
      </c>
      <c r="E176" s="10">
        <f t="shared" si="58"/>
        <v>29164196.32</v>
      </c>
      <c r="F176" s="10">
        <f t="shared" si="58"/>
        <v>24420490.879999999</v>
      </c>
      <c r="G176" s="10">
        <f t="shared" si="58"/>
        <v>23918369.670000002</v>
      </c>
      <c r="H176" s="10">
        <f t="shared" si="58"/>
        <v>0</v>
      </c>
      <c r="I176" s="10">
        <f t="shared" si="58"/>
        <v>0</v>
      </c>
      <c r="J176" s="10">
        <f t="shared" si="58"/>
        <v>0</v>
      </c>
      <c r="K176" s="10">
        <f t="shared" si="58"/>
        <v>77503056.86999999</v>
      </c>
      <c r="L176" s="11"/>
    </row>
    <row r="177" spans="1:12" s="7" customFormat="1" x14ac:dyDescent="0.25">
      <c r="A177" s="40"/>
      <c r="B177" s="40"/>
      <c r="C177" s="36"/>
      <c r="D177" s="8" t="s">
        <v>33</v>
      </c>
      <c r="E177" s="10">
        <f t="shared" si="58"/>
        <v>0</v>
      </c>
      <c r="F177" s="10">
        <f t="shared" si="58"/>
        <v>0</v>
      </c>
      <c r="G177" s="10">
        <f t="shared" si="58"/>
        <v>0</v>
      </c>
      <c r="H177" s="10">
        <f t="shared" si="58"/>
        <v>0</v>
      </c>
      <c r="I177" s="10">
        <f t="shared" si="58"/>
        <v>0</v>
      </c>
      <c r="J177" s="10">
        <f t="shared" si="58"/>
        <v>0</v>
      </c>
      <c r="K177" s="10">
        <f t="shared" si="58"/>
        <v>0</v>
      </c>
      <c r="L177" s="11"/>
    </row>
    <row r="178" spans="1:12" s="7" customFormat="1" x14ac:dyDescent="0.25">
      <c r="A178" s="40"/>
      <c r="B178" s="40"/>
      <c r="C178" s="39" t="s">
        <v>34</v>
      </c>
      <c r="D178" s="8" t="s">
        <v>29</v>
      </c>
      <c r="E178" s="10">
        <f>E179+E180+E181+E182</f>
        <v>235844.95</v>
      </c>
      <c r="F178" s="10">
        <f>F344</f>
        <v>0</v>
      </c>
      <c r="G178" s="10">
        <f>G344</f>
        <v>30621732.84</v>
      </c>
      <c r="H178" s="10">
        <f>H344</f>
        <v>0</v>
      </c>
      <c r="I178" s="10">
        <f>I344</f>
        <v>0</v>
      </c>
      <c r="J178" s="10">
        <f>J344</f>
        <v>0</v>
      </c>
      <c r="K178" s="10">
        <f>E178+F178+G178+H178+I178+J178</f>
        <v>30857577.789999999</v>
      </c>
      <c r="L178" s="11"/>
    </row>
    <row r="179" spans="1:12" s="7" customFormat="1" ht="25.5" x14ac:dyDescent="0.25">
      <c r="A179" s="40"/>
      <c r="B179" s="40"/>
      <c r="C179" s="40"/>
      <c r="D179" s="8" t="s">
        <v>30</v>
      </c>
      <c r="E179" s="10">
        <f t="shared" ref="E179:J180" si="59">E204+E345</f>
        <v>0</v>
      </c>
      <c r="F179" s="10">
        <f t="shared" si="59"/>
        <v>0</v>
      </c>
      <c r="G179" s="10">
        <f t="shared" si="59"/>
        <v>30591111.109999999</v>
      </c>
      <c r="H179" s="10">
        <f t="shared" si="59"/>
        <v>0</v>
      </c>
      <c r="I179" s="10">
        <f t="shared" si="59"/>
        <v>0</v>
      </c>
      <c r="J179" s="10">
        <f t="shared" si="59"/>
        <v>0</v>
      </c>
      <c r="K179" s="10">
        <f>E179+F179+G179+H179+I179+J179</f>
        <v>30591111.109999999</v>
      </c>
      <c r="L179" s="11"/>
    </row>
    <row r="180" spans="1:12" s="7" customFormat="1" ht="25.5" x14ac:dyDescent="0.25">
      <c r="A180" s="40"/>
      <c r="B180" s="40"/>
      <c r="C180" s="40"/>
      <c r="D180" s="8" t="s">
        <v>31</v>
      </c>
      <c r="E180" s="10">
        <f t="shared" si="59"/>
        <v>235844.95</v>
      </c>
      <c r="F180" s="10">
        <f t="shared" si="59"/>
        <v>0</v>
      </c>
      <c r="G180" s="10">
        <f t="shared" si="59"/>
        <v>30621.73000000004</v>
      </c>
      <c r="H180" s="10">
        <f t="shared" si="59"/>
        <v>0</v>
      </c>
      <c r="I180" s="10">
        <f t="shared" si="59"/>
        <v>0</v>
      </c>
      <c r="J180" s="10">
        <f t="shared" si="59"/>
        <v>0</v>
      </c>
      <c r="K180" s="10">
        <f>E180+F180+G180+H180+I180+J180</f>
        <v>266466.68000000005</v>
      </c>
      <c r="L180" s="11"/>
    </row>
    <row r="181" spans="1:12" s="7" customFormat="1" ht="25.5" x14ac:dyDescent="0.25">
      <c r="A181" s="40"/>
      <c r="B181" s="40"/>
      <c r="C181" s="40"/>
      <c r="D181" s="8" t="s">
        <v>32</v>
      </c>
      <c r="E181" s="10">
        <f>E206+E347</f>
        <v>0</v>
      </c>
      <c r="F181" s="10">
        <f t="shared" ref="F181:J182" si="60">F347</f>
        <v>0</v>
      </c>
      <c r="G181" s="10">
        <f t="shared" si="60"/>
        <v>0</v>
      </c>
      <c r="H181" s="10">
        <f t="shared" si="60"/>
        <v>0</v>
      </c>
      <c r="I181" s="10">
        <f t="shared" si="60"/>
        <v>0</v>
      </c>
      <c r="J181" s="10">
        <f t="shared" si="60"/>
        <v>0</v>
      </c>
      <c r="K181" s="10">
        <f>E181+F181+G181+H181+I181+J181</f>
        <v>0</v>
      </c>
      <c r="L181" s="11"/>
    </row>
    <row r="182" spans="1:12" s="7" customFormat="1" x14ac:dyDescent="0.25">
      <c r="A182" s="40"/>
      <c r="B182" s="40"/>
      <c r="C182" s="40"/>
      <c r="D182" s="8" t="s">
        <v>33</v>
      </c>
      <c r="E182" s="10">
        <f>E207+E348</f>
        <v>0</v>
      </c>
      <c r="F182" s="10">
        <f t="shared" si="60"/>
        <v>0</v>
      </c>
      <c r="G182" s="10">
        <f t="shared" si="60"/>
        <v>0</v>
      </c>
      <c r="H182" s="10">
        <f t="shared" si="60"/>
        <v>0</v>
      </c>
      <c r="I182" s="10">
        <f t="shared" si="60"/>
        <v>0</v>
      </c>
      <c r="J182" s="10">
        <f t="shared" si="60"/>
        <v>0</v>
      </c>
      <c r="K182" s="10">
        <f>E182+F182+G182+H182+I182+J182</f>
        <v>0</v>
      </c>
      <c r="L182" s="11"/>
    </row>
    <row r="183" spans="1:12" s="1" customFormat="1" x14ac:dyDescent="0.25">
      <c r="A183" s="24" t="s">
        <v>74</v>
      </c>
      <c r="B183" s="24" t="s">
        <v>37</v>
      </c>
      <c r="C183" s="24" t="s">
        <v>38</v>
      </c>
      <c r="D183" s="12" t="s">
        <v>39</v>
      </c>
      <c r="E183" s="14">
        <f t="shared" ref="E183:J183" si="61">SUM(E184:E187)</f>
        <v>28627184</v>
      </c>
      <c r="F183" s="14">
        <f t="shared" si="61"/>
        <v>24015000</v>
      </c>
      <c r="G183" s="14">
        <f t="shared" si="61"/>
        <v>23515000</v>
      </c>
      <c r="H183" s="14">
        <f t="shared" si="61"/>
        <v>0</v>
      </c>
      <c r="I183" s="14">
        <f t="shared" si="61"/>
        <v>0</v>
      </c>
      <c r="J183" s="14">
        <f t="shared" si="61"/>
        <v>0</v>
      </c>
      <c r="K183" s="14">
        <f t="shared" ref="K183:K202" si="62">SUM(E183:J183)</f>
        <v>76157184</v>
      </c>
      <c r="L183" s="5"/>
    </row>
    <row r="184" spans="1:12" s="1" customFormat="1" ht="25.5" x14ac:dyDescent="0.25">
      <c r="A184" s="25"/>
      <c r="B184" s="25"/>
      <c r="C184" s="25"/>
      <c r="D184" s="12" t="s">
        <v>40</v>
      </c>
      <c r="E184" s="14">
        <f t="shared" ref="E184:J187" si="63">E189</f>
        <v>0</v>
      </c>
      <c r="F184" s="14">
        <f t="shared" si="63"/>
        <v>0</v>
      </c>
      <c r="G184" s="14">
        <f t="shared" si="63"/>
        <v>0</v>
      </c>
      <c r="H184" s="14">
        <f t="shared" si="63"/>
        <v>0</v>
      </c>
      <c r="I184" s="14">
        <f t="shared" si="63"/>
        <v>0</v>
      </c>
      <c r="J184" s="14">
        <f t="shared" si="63"/>
        <v>0</v>
      </c>
      <c r="K184" s="14">
        <f t="shared" si="62"/>
        <v>0</v>
      </c>
      <c r="L184" s="5"/>
    </row>
    <row r="185" spans="1:12" s="1" customFormat="1" ht="25.5" x14ac:dyDescent="0.25">
      <c r="A185" s="25"/>
      <c r="B185" s="25"/>
      <c r="C185" s="25"/>
      <c r="D185" s="12" t="s">
        <v>41</v>
      </c>
      <c r="E185" s="14">
        <f t="shared" si="63"/>
        <v>0</v>
      </c>
      <c r="F185" s="14">
        <f t="shared" si="63"/>
        <v>0</v>
      </c>
      <c r="G185" s="14">
        <f t="shared" si="63"/>
        <v>0</v>
      </c>
      <c r="H185" s="14">
        <f t="shared" si="63"/>
        <v>0</v>
      </c>
      <c r="I185" s="14">
        <f t="shared" si="63"/>
        <v>0</v>
      </c>
      <c r="J185" s="14">
        <f t="shared" si="63"/>
        <v>0</v>
      </c>
      <c r="K185" s="14">
        <f t="shared" si="62"/>
        <v>0</v>
      </c>
      <c r="L185" s="5"/>
    </row>
    <row r="186" spans="1:12" s="1" customFormat="1" x14ac:dyDescent="0.25">
      <c r="A186" s="25"/>
      <c r="B186" s="25"/>
      <c r="C186" s="25"/>
      <c r="D186" s="12" t="s">
        <v>42</v>
      </c>
      <c r="E186" s="14">
        <f t="shared" si="63"/>
        <v>28627184</v>
      </c>
      <c r="F186" s="14">
        <f t="shared" si="63"/>
        <v>24015000</v>
      </c>
      <c r="G186" s="14">
        <f t="shared" si="63"/>
        <v>23515000</v>
      </c>
      <c r="H186" s="14">
        <f t="shared" si="63"/>
        <v>0</v>
      </c>
      <c r="I186" s="14">
        <f t="shared" si="63"/>
        <v>0</v>
      </c>
      <c r="J186" s="14">
        <f t="shared" si="63"/>
        <v>0</v>
      </c>
      <c r="K186" s="14">
        <f t="shared" si="62"/>
        <v>76157184</v>
      </c>
      <c r="L186" s="5"/>
    </row>
    <row r="187" spans="1:12" s="1" customFormat="1" x14ac:dyDescent="0.25">
      <c r="A187" s="25"/>
      <c r="B187" s="25"/>
      <c r="C187" s="26"/>
      <c r="D187" s="12" t="s">
        <v>43</v>
      </c>
      <c r="E187" s="14">
        <f t="shared" si="63"/>
        <v>0</v>
      </c>
      <c r="F187" s="14">
        <f t="shared" si="63"/>
        <v>0</v>
      </c>
      <c r="G187" s="14">
        <f t="shared" si="63"/>
        <v>0</v>
      </c>
      <c r="H187" s="14">
        <f t="shared" si="63"/>
        <v>0</v>
      </c>
      <c r="I187" s="14">
        <f t="shared" si="63"/>
        <v>0</v>
      </c>
      <c r="J187" s="14">
        <f t="shared" si="63"/>
        <v>0</v>
      </c>
      <c r="K187" s="14">
        <f t="shared" si="62"/>
        <v>0</v>
      </c>
      <c r="L187" s="5"/>
    </row>
    <row r="188" spans="1:12" s="1" customFormat="1" x14ac:dyDescent="0.25">
      <c r="A188" s="25"/>
      <c r="B188" s="25"/>
      <c r="C188" s="24" t="s">
        <v>44</v>
      </c>
      <c r="D188" s="12" t="s">
        <v>39</v>
      </c>
      <c r="E188" s="14">
        <f t="shared" ref="E188:J188" si="64">SUM(E189:E192)</f>
        <v>28627184</v>
      </c>
      <c r="F188" s="14">
        <f t="shared" si="64"/>
        <v>24015000</v>
      </c>
      <c r="G188" s="14">
        <f t="shared" si="64"/>
        <v>23515000</v>
      </c>
      <c r="H188" s="14">
        <f t="shared" si="64"/>
        <v>0</v>
      </c>
      <c r="I188" s="14">
        <f t="shared" si="64"/>
        <v>0</v>
      </c>
      <c r="J188" s="14">
        <f t="shared" si="64"/>
        <v>0</v>
      </c>
      <c r="K188" s="14">
        <f t="shared" si="62"/>
        <v>76157184</v>
      </c>
      <c r="L188" s="5"/>
    </row>
    <row r="189" spans="1:12" s="1" customFormat="1" ht="25.5" x14ac:dyDescent="0.25">
      <c r="A189" s="25"/>
      <c r="B189" s="25"/>
      <c r="C189" s="25"/>
      <c r="D189" s="12" t="s">
        <v>40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f t="shared" si="62"/>
        <v>0</v>
      </c>
      <c r="L189" s="5"/>
    </row>
    <row r="190" spans="1:12" s="1" customFormat="1" ht="25.5" x14ac:dyDescent="0.25">
      <c r="A190" s="25"/>
      <c r="B190" s="25"/>
      <c r="C190" s="25"/>
      <c r="D190" s="12" t="s">
        <v>41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f t="shared" si="62"/>
        <v>0</v>
      </c>
      <c r="L190" s="5"/>
    </row>
    <row r="191" spans="1:12" s="1" customFormat="1" x14ac:dyDescent="0.25">
      <c r="A191" s="25"/>
      <c r="B191" s="25"/>
      <c r="C191" s="25"/>
      <c r="D191" s="12" t="s">
        <v>42</v>
      </c>
      <c r="E191" s="14">
        <f>27015000+1025000+298584+82600+206000</f>
        <v>28627184</v>
      </c>
      <c r="F191" s="14">
        <v>24015000</v>
      </c>
      <c r="G191" s="14">
        <v>23515000</v>
      </c>
      <c r="H191" s="14">
        <v>0</v>
      </c>
      <c r="I191" s="14">
        <v>0</v>
      </c>
      <c r="J191" s="14">
        <v>0</v>
      </c>
      <c r="K191" s="14">
        <f t="shared" si="62"/>
        <v>76157184</v>
      </c>
      <c r="L191" s="5" t="s">
        <v>75</v>
      </c>
    </row>
    <row r="192" spans="1:12" s="1" customFormat="1" x14ac:dyDescent="0.25">
      <c r="A192" s="26"/>
      <c r="B192" s="26"/>
      <c r="C192" s="26"/>
      <c r="D192" s="12" t="s">
        <v>43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f t="shared" si="62"/>
        <v>0</v>
      </c>
      <c r="L192" s="5"/>
    </row>
    <row r="193" spans="1:12" s="1" customFormat="1" x14ac:dyDescent="0.25">
      <c r="A193" s="30" t="s">
        <v>76</v>
      </c>
      <c r="B193" s="30" t="s">
        <v>195</v>
      </c>
      <c r="C193" s="24" t="s">
        <v>38</v>
      </c>
      <c r="D193" s="12" t="s">
        <v>39</v>
      </c>
      <c r="E193" s="14">
        <f t="shared" ref="E193:J193" si="65">SUM(E194:E197)</f>
        <v>65487140.049999997</v>
      </c>
      <c r="F193" s="14">
        <f t="shared" si="65"/>
        <v>58230000</v>
      </c>
      <c r="G193" s="14">
        <f t="shared" si="65"/>
        <v>58230000</v>
      </c>
      <c r="H193" s="14">
        <f t="shared" si="65"/>
        <v>0</v>
      </c>
      <c r="I193" s="14">
        <f t="shared" si="65"/>
        <v>0</v>
      </c>
      <c r="J193" s="14">
        <f t="shared" si="65"/>
        <v>0</v>
      </c>
      <c r="K193" s="14">
        <f t="shared" si="62"/>
        <v>181947140.05000001</v>
      </c>
      <c r="L193" s="5"/>
    </row>
    <row r="194" spans="1:12" s="1" customFormat="1" ht="25.5" x14ac:dyDescent="0.25">
      <c r="A194" s="31"/>
      <c r="B194" s="31"/>
      <c r="C194" s="25"/>
      <c r="D194" s="12" t="s">
        <v>40</v>
      </c>
      <c r="E194" s="14">
        <f t="shared" ref="E194:J197" si="66">E199</f>
        <v>0</v>
      </c>
      <c r="F194" s="14">
        <f t="shared" si="66"/>
        <v>0</v>
      </c>
      <c r="G194" s="14">
        <f t="shared" si="66"/>
        <v>0</v>
      </c>
      <c r="H194" s="14">
        <f t="shared" si="66"/>
        <v>0</v>
      </c>
      <c r="I194" s="14">
        <f t="shared" si="66"/>
        <v>0</v>
      </c>
      <c r="J194" s="14">
        <f t="shared" si="66"/>
        <v>0</v>
      </c>
      <c r="K194" s="14">
        <f t="shared" si="62"/>
        <v>0</v>
      </c>
      <c r="L194" s="5"/>
    </row>
    <row r="195" spans="1:12" s="1" customFormat="1" ht="25.5" x14ac:dyDescent="0.25">
      <c r="A195" s="31"/>
      <c r="B195" s="31"/>
      <c r="C195" s="25"/>
      <c r="D195" s="12" t="s">
        <v>41</v>
      </c>
      <c r="E195" s="14">
        <f t="shared" si="66"/>
        <v>65487140.049999997</v>
      </c>
      <c r="F195" s="14">
        <f t="shared" si="66"/>
        <v>58230000</v>
      </c>
      <c r="G195" s="14">
        <f t="shared" si="66"/>
        <v>58230000</v>
      </c>
      <c r="H195" s="14">
        <f t="shared" si="66"/>
        <v>0</v>
      </c>
      <c r="I195" s="14">
        <f t="shared" si="66"/>
        <v>0</v>
      </c>
      <c r="J195" s="14">
        <f t="shared" si="66"/>
        <v>0</v>
      </c>
      <c r="K195" s="14">
        <f t="shared" si="62"/>
        <v>181947140.05000001</v>
      </c>
      <c r="L195" s="5"/>
    </row>
    <row r="196" spans="1:12" s="1" customFormat="1" x14ac:dyDescent="0.25">
      <c r="A196" s="31"/>
      <c r="B196" s="31"/>
      <c r="C196" s="25"/>
      <c r="D196" s="12" t="s">
        <v>42</v>
      </c>
      <c r="E196" s="14">
        <f t="shared" si="66"/>
        <v>0</v>
      </c>
      <c r="F196" s="14">
        <f t="shared" si="66"/>
        <v>0</v>
      </c>
      <c r="G196" s="14">
        <f t="shared" si="66"/>
        <v>0</v>
      </c>
      <c r="H196" s="14">
        <f t="shared" si="66"/>
        <v>0</v>
      </c>
      <c r="I196" s="14">
        <f t="shared" si="66"/>
        <v>0</v>
      </c>
      <c r="J196" s="14">
        <f t="shared" si="66"/>
        <v>0</v>
      </c>
      <c r="K196" s="14">
        <f t="shared" si="62"/>
        <v>0</v>
      </c>
      <c r="L196" s="5"/>
    </row>
    <row r="197" spans="1:12" s="1" customFormat="1" x14ac:dyDescent="0.25">
      <c r="A197" s="31"/>
      <c r="B197" s="31"/>
      <c r="C197" s="26"/>
      <c r="D197" s="12" t="s">
        <v>43</v>
      </c>
      <c r="E197" s="14">
        <f t="shared" si="66"/>
        <v>0</v>
      </c>
      <c r="F197" s="14">
        <f t="shared" si="66"/>
        <v>0</v>
      </c>
      <c r="G197" s="14">
        <f t="shared" si="66"/>
        <v>0</v>
      </c>
      <c r="H197" s="14">
        <f t="shared" si="66"/>
        <v>0</v>
      </c>
      <c r="I197" s="14">
        <f t="shared" si="66"/>
        <v>0</v>
      </c>
      <c r="J197" s="14">
        <f t="shared" si="66"/>
        <v>0</v>
      </c>
      <c r="K197" s="14">
        <f t="shared" si="62"/>
        <v>0</v>
      </c>
      <c r="L197" s="5"/>
    </row>
    <row r="198" spans="1:12" s="1" customFormat="1" x14ac:dyDescent="0.25">
      <c r="A198" s="31"/>
      <c r="B198" s="31"/>
      <c r="C198" s="24" t="s">
        <v>44</v>
      </c>
      <c r="D198" s="12" t="s">
        <v>39</v>
      </c>
      <c r="E198" s="14">
        <f t="shared" ref="E198:J198" si="67">SUM(E199:E202)</f>
        <v>65487140.049999997</v>
      </c>
      <c r="F198" s="14">
        <f t="shared" si="67"/>
        <v>58230000</v>
      </c>
      <c r="G198" s="14">
        <f t="shared" si="67"/>
        <v>58230000</v>
      </c>
      <c r="H198" s="14">
        <f t="shared" si="67"/>
        <v>0</v>
      </c>
      <c r="I198" s="14">
        <f t="shared" si="67"/>
        <v>0</v>
      </c>
      <c r="J198" s="14">
        <f t="shared" si="67"/>
        <v>0</v>
      </c>
      <c r="K198" s="14">
        <f t="shared" si="62"/>
        <v>181947140.05000001</v>
      </c>
      <c r="L198" s="5"/>
    </row>
    <row r="199" spans="1:12" s="1" customFormat="1" ht="25.5" x14ac:dyDescent="0.25">
      <c r="A199" s="31"/>
      <c r="B199" s="31"/>
      <c r="C199" s="25"/>
      <c r="D199" s="12" t="s">
        <v>40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f t="shared" si="62"/>
        <v>0</v>
      </c>
      <c r="L199" s="5"/>
    </row>
    <row r="200" spans="1:12" s="1" customFormat="1" ht="25.5" x14ac:dyDescent="0.25">
      <c r="A200" s="31"/>
      <c r="B200" s="31"/>
      <c r="C200" s="25"/>
      <c r="D200" s="12" t="s">
        <v>41</v>
      </c>
      <c r="E200" s="14">
        <f>58230000+3203000-235844.95+2402000+1887985</f>
        <v>65487140.049999997</v>
      </c>
      <c r="F200" s="14">
        <v>58230000</v>
      </c>
      <c r="G200" s="14">
        <v>58230000</v>
      </c>
      <c r="H200" s="14">
        <v>0</v>
      </c>
      <c r="I200" s="14">
        <v>0</v>
      </c>
      <c r="J200" s="14">
        <v>0</v>
      </c>
      <c r="K200" s="14">
        <f t="shared" si="62"/>
        <v>181947140.05000001</v>
      </c>
      <c r="L200" s="5" t="s">
        <v>77</v>
      </c>
    </row>
    <row r="201" spans="1:12" s="1" customFormat="1" x14ac:dyDescent="0.25">
      <c r="A201" s="31"/>
      <c r="B201" s="31"/>
      <c r="C201" s="25"/>
      <c r="D201" s="12" t="s">
        <v>42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f t="shared" si="62"/>
        <v>0</v>
      </c>
      <c r="L201" s="5"/>
    </row>
    <row r="202" spans="1:12" s="1" customFormat="1" x14ac:dyDescent="0.25">
      <c r="A202" s="31"/>
      <c r="B202" s="31"/>
      <c r="C202" s="26"/>
      <c r="D202" s="12" t="s">
        <v>43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f t="shared" si="62"/>
        <v>0</v>
      </c>
      <c r="L202" s="5"/>
    </row>
    <row r="203" spans="1:12" s="1" customFormat="1" x14ac:dyDescent="0.25">
      <c r="A203" s="31"/>
      <c r="B203" s="31"/>
      <c r="C203" s="30" t="s">
        <v>50</v>
      </c>
      <c r="D203" s="12" t="s">
        <v>39</v>
      </c>
      <c r="E203" s="14">
        <f t="shared" ref="E203:K203" si="68">E204+E205+E206+E207</f>
        <v>235844.95</v>
      </c>
      <c r="F203" s="14">
        <f t="shared" si="68"/>
        <v>0</v>
      </c>
      <c r="G203" s="14">
        <f t="shared" si="68"/>
        <v>0</v>
      </c>
      <c r="H203" s="14">
        <f t="shared" si="68"/>
        <v>0</v>
      </c>
      <c r="I203" s="14">
        <f t="shared" si="68"/>
        <v>0</v>
      </c>
      <c r="J203" s="14">
        <f t="shared" si="68"/>
        <v>0</v>
      </c>
      <c r="K203" s="14">
        <f t="shared" si="68"/>
        <v>2248584.9500000002</v>
      </c>
      <c r="L203" s="5"/>
    </row>
    <row r="204" spans="1:12" s="1" customFormat="1" ht="25.5" x14ac:dyDescent="0.25">
      <c r="A204" s="31"/>
      <c r="B204" s="31"/>
      <c r="C204" s="31"/>
      <c r="D204" s="12" t="s">
        <v>40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f>E205+F205+G205+H205+I205+J205</f>
        <v>235844.95</v>
      </c>
      <c r="L204" s="5"/>
    </row>
    <row r="205" spans="1:12" s="1" customFormat="1" ht="25.5" x14ac:dyDescent="0.25">
      <c r="A205" s="31"/>
      <c r="B205" s="31"/>
      <c r="C205" s="31"/>
      <c r="D205" s="12" t="s">
        <v>41</v>
      </c>
      <c r="E205" s="14">
        <v>235844.95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f>E206+F206+G206+H206+I206+J206</f>
        <v>0</v>
      </c>
      <c r="L205" s="5" t="s">
        <v>78</v>
      </c>
    </row>
    <row r="206" spans="1:12" s="1" customFormat="1" x14ac:dyDescent="0.25">
      <c r="A206" s="31"/>
      <c r="B206" s="31"/>
      <c r="C206" s="31"/>
      <c r="D206" s="12" t="s">
        <v>42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f>E207+F207+G207+H207+I207+J207</f>
        <v>0</v>
      </c>
      <c r="L206" s="5"/>
    </row>
    <row r="207" spans="1:12" s="1" customFormat="1" x14ac:dyDescent="0.25">
      <c r="A207" s="31"/>
      <c r="B207" s="31"/>
      <c r="C207" s="31"/>
      <c r="D207" s="12" t="s">
        <v>43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f>E208+F208+G208+H208+I208+J208</f>
        <v>2012740</v>
      </c>
      <c r="L207" s="5"/>
    </row>
    <row r="208" spans="1:12" s="1" customFormat="1" x14ac:dyDescent="0.25">
      <c r="A208" s="24" t="s">
        <v>79</v>
      </c>
      <c r="B208" s="24" t="s">
        <v>80</v>
      </c>
      <c r="C208" s="24" t="s">
        <v>38</v>
      </c>
      <c r="D208" s="12" t="s">
        <v>39</v>
      </c>
      <c r="E208" s="14">
        <f t="shared" ref="E208:J208" si="69">SUM(E209:E212)</f>
        <v>664740</v>
      </c>
      <c r="F208" s="14">
        <f t="shared" si="69"/>
        <v>674000</v>
      </c>
      <c r="G208" s="14">
        <f t="shared" si="69"/>
        <v>674000</v>
      </c>
      <c r="H208" s="14">
        <f t="shared" si="69"/>
        <v>0</v>
      </c>
      <c r="I208" s="14">
        <f t="shared" si="69"/>
        <v>0</v>
      </c>
      <c r="J208" s="14">
        <f t="shared" si="69"/>
        <v>0</v>
      </c>
      <c r="K208" s="14">
        <f t="shared" ref="K208:K239" si="70">SUM(E208:J208)</f>
        <v>2012740</v>
      </c>
      <c r="L208" s="5"/>
    </row>
    <row r="209" spans="1:12" s="1" customFormat="1" ht="25.5" x14ac:dyDescent="0.25">
      <c r="A209" s="25"/>
      <c r="B209" s="25"/>
      <c r="C209" s="25"/>
      <c r="D209" s="12" t="s">
        <v>40</v>
      </c>
      <c r="E209" s="14">
        <f t="shared" ref="E209:J212" si="71">E214</f>
        <v>0</v>
      </c>
      <c r="F209" s="14">
        <f t="shared" si="71"/>
        <v>0</v>
      </c>
      <c r="G209" s="14">
        <f t="shared" si="71"/>
        <v>0</v>
      </c>
      <c r="H209" s="14">
        <f t="shared" si="71"/>
        <v>0</v>
      </c>
      <c r="I209" s="14">
        <f t="shared" si="71"/>
        <v>0</v>
      </c>
      <c r="J209" s="14">
        <f t="shared" si="71"/>
        <v>0</v>
      </c>
      <c r="K209" s="14">
        <f t="shared" si="70"/>
        <v>0</v>
      </c>
      <c r="L209" s="5"/>
    </row>
    <row r="210" spans="1:12" s="1" customFormat="1" ht="25.5" x14ac:dyDescent="0.25">
      <c r="A210" s="25"/>
      <c r="B210" s="25"/>
      <c r="C210" s="25"/>
      <c r="D210" s="12" t="s">
        <v>41</v>
      </c>
      <c r="E210" s="14">
        <f t="shared" si="71"/>
        <v>664740</v>
      </c>
      <c r="F210" s="14">
        <f t="shared" si="71"/>
        <v>674000</v>
      </c>
      <c r="G210" s="14">
        <f t="shared" si="71"/>
        <v>674000</v>
      </c>
      <c r="H210" s="14">
        <f t="shared" si="71"/>
        <v>0</v>
      </c>
      <c r="I210" s="14">
        <f t="shared" si="71"/>
        <v>0</v>
      </c>
      <c r="J210" s="14">
        <f t="shared" si="71"/>
        <v>0</v>
      </c>
      <c r="K210" s="14">
        <f t="shared" si="70"/>
        <v>2012740</v>
      </c>
      <c r="L210" s="5"/>
    </row>
    <row r="211" spans="1:12" s="1" customFormat="1" x14ac:dyDescent="0.25">
      <c r="A211" s="25"/>
      <c r="B211" s="25"/>
      <c r="C211" s="25"/>
      <c r="D211" s="12" t="s">
        <v>42</v>
      </c>
      <c r="E211" s="14">
        <f t="shared" si="71"/>
        <v>0</v>
      </c>
      <c r="F211" s="14">
        <f t="shared" si="71"/>
        <v>0</v>
      </c>
      <c r="G211" s="14">
        <f t="shared" si="71"/>
        <v>0</v>
      </c>
      <c r="H211" s="14">
        <f t="shared" si="71"/>
        <v>0</v>
      </c>
      <c r="I211" s="14">
        <f t="shared" si="71"/>
        <v>0</v>
      </c>
      <c r="J211" s="14">
        <f t="shared" si="71"/>
        <v>0</v>
      </c>
      <c r="K211" s="14">
        <f t="shared" si="70"/>
        <v>0</v>
      </c>
      <c r="L211" s="5"/>
    </row>
    <row r="212" spans="1:12" s="1" customFormat="1" x14ac:dyDescent="0.25">
      <c r="A212" s="25"/>
      <c r="B212" s="25"/>
      <c r="C212" s="26"/>
      <c r="D212" s="12" t="s">
        <v>43</v>
      </c>
      <c r="E212" s="14">
        <f t="shared" si="71"/>
        <v>0</v>
      </c>
      <c r="F212" s="14">
        <f t="shared" si="71"/>
        <v>0</v>
      </c>
      <c r="G212" s="14">
        <f t="shared" si="71"/>
        <v>0</v>
      </c>
      <c r="H212" s="14">
        <f t="shared" si="71"/>
        <v>0</v>
      </c>
      <c r="I212" s="14">
        <f t="shared" si="71"/>
        <v>0</v>
      </c>
      <c r="J212" s="14">
        <f t="shared" si="71"/>
        <v>0</v>
      </c>
      <c r="K212" s="14">
        <f t="shared" si="70"/>
        <v>0</v>
      </c>
      <c r="L212" s="5"/>
    </row>
    <row r="213" spans="1:12" s="1" customFormat="1" x14ac:dyDescent="0.25">
      <c r="A213" s="25"/>
      <c r="B213" s="25"/>
      <c r="C213" s="24" t="s">
        <v>44</v>
      </c>
      <c r="D213" s="12" t="s">
        <v>39</v>
      </c>
      <c r="E213" s="14">
        <f t="shared" ref="E213:J213" si="72">SUM(E214:E217)</f>
        <v>664740</v>
      </c>
      <c r="F213" s="14">
        <f t="shared" si="72"/>
        <v>674000</v>
      </c>
      <c r="G213" s="14">
        <f t="shared" si="72"/>
        <v>674000</v>
      </c>
      <c r="H213" s="14">
        <f t="shared" si="72"/>
        <v>0</v>
      </c>
      <c r="I213" s="14">
        <f t="shared" si="72"/>
        <v>0</v>
      </c>
      <c r="J213" s="14">
        <f t="shared" si="72"/>
        <v>0</v>
      </c>
      <c r="K213" s="14">
        <f t="shared" si="70"/>
        <v>2012740</v>
      </c>
      <c r="L213" s="5"/>
    </row>
    <row r="214" spans="1:12" s="1" customFormat="1" ht="25.5" x14ac:dyDescent="0.25">
      <c r="A214" s="25"/>
      <c r="B214" s="25"/>
      <c r="C214" s="25"/>
      <c r="D214" s="12" t="s">
        <v>40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f t="shared" si="70"/>
        <v>0</v>
      </c>
      <c r="L214" s="5"/>
    </row>
    <row r="215" spans="1:12" s="1" customFormat="1" ht="25.5" x14ac:dyDescent="0.25">
      <c r="A215" s="25"/>
      <c r="B215" s="25"/>
      <c r="C215" s="25"/>
      <c r="D215" s="12" t="s">
        <v>41</v>
      </c>
      <c r="E215" s="14">
        <f>674000-9260</f>
        <v>664740</v>
      </c>
      <c r="F215" s="14">
        <v>674000</v>
      </c>
      <c r="G215" s="14">
        <v>674000</v>
      </c>
      <c r="H215" s="14">
        <v>0</v>
      </c>
      <c r="I215" s="14">
        <v>0</v>
      </c>
      <c r="J215" s="14">
        <v>0</v>
      </c>
      <c r="K215" s="14">
        <f t="shared" si="70"/>
        <v>2012740</v>
      </c>
      <c r="L215" s="5" t="s">
        <v>81</v>
      </c>
    </row>
    <row r="216" spans="1:12" s="1" customFormat="1" x14ac:dyDescent="0.25">
      <c r="A216" s="25"/>
      <c r="B216" s="25"/>
      <c r="C216" s="25"/>
      <c r="D216" s="12" t="s">
        <v>42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f t="shared" si="70"/>
        <v>0</v>
      </c>
      <c r="L216" s="5"/>
    </row>
    <row r="217" spans="1:12" s="1" customFormat="1" x14ac:dyDescent="0.25">
      <c r="A217" s="26"/>
      <c r="B217" s="26"/>
      <c r="C217" s="26"/>
      <c r="D217" s="12" t="s">
        <v>43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f t="shared" si="70"/>
        <v>0</v>
      </c>
      <c r="L217" s="5"/>
    </row>
    <row r="218" spans="1:12" s="1" customFormat="1" x14ac:dyDescent="0.25">
      <c r="A218" s="24" t="s">
        <v>82</v>
      </c>
      <c r="B218" s="24" t="s">
        <v>83</v>
      </c>
      <c r="C218" s="24" t="s">
        <v>38</v>
      </c>
      <c r="D218" s="12" t="s">
        <v>39</v>
      </c>
      <c r="E218" s="14">
        <f t="shared" ref="E218:J218" si="73">SUM(E219:E222)</f>
        <v>67950</v>
      </c>
      <c r="F218" s="14">
        <f t="shared" si="73"/>
        <v>69000</v>
      </c>
      <c r="G218" s="14">
        <f t="shared" si="73"/>
        <v>69000</v>
      </c>
      <c r="H218" s="14">
        <f t="shared" si="73"/>
        <v>0</v>
      </c>
      <c r="I218" s="14">
        <f t="shared" si="73"/>
        <v>0</v>
      </c>
      <c r="J218" s="14">
        <f t="shared" si="73"/>
        <v>0</v>
      </c>
      <c r="K218" s="14">
        <f t="shared" si="70"/>
        <v>205950</v>
      </c>
      <c r="L218" s="5"/>
    </row>
    <row r="219" spans="1:12" s="1" customFormat="1" ht="25.5" x14ac:dyDescent="0.25">
      <c r="A219" s="25"/>
      <c r="B219" s="25"/>
      <c r="C219" s="25"/>
      <c r="D219" s="12" t="s">
        <v>40</v>
      </c>
      <c r="E219" s="14">
        <f t="shared" ref="E219:J222" si="74">E224</f>
        <v>0</v>
      </c>
      <c r="F219" s="14">
        <f t="shared" si="74"/>
        <v>0</v>
      </c>
      <c r="G219" s="14">
        <f t="shared" si="74"/>
        <v>0</v>
      </c>
      <c r="H219" s="14">
        <f t="shared" si="74"/>
        <v>0</v>
      </c>
      <c r="I219" s="14">
        <f t="shared" si="74"/>
        <v>0</v>
      </c>
      <c r="J219" s="14">
        <f t="shared" si="74"/>
        <v>0</v>
      </c>
      <c r="K219" s="14">
        <f t="shared" si="70"/>
        <v>0</v>
      </c>
      <c r="L219" s="5"/>
    </row>
    <row r="220" spans="1:12" s="1" customFormat="1" ht="25.5" x14ac:dyDescent="0.25">
      <c r="A220" s="25"/>
      <c r="B220" s="25"/>
      <c r="C220" s="25"/>
      <c r="D220" s="12" t="s">
        <v>41</v>
      </c>
      <c r="E220" s="14">
        <f t="shared" si="74"/>
        <v>67950</v>
      </c>
      <c r="F220" s="14">
        <f t="shared" si="74"/>
        <v>69000</v>
      </c>
      <c r="G220" s="14">
        <f t="shared" si="74"/>
        <v>69000</v>
      </c>
      <c r="H220" s="14">
        <f t="shared" si="74"/>
        <v>0</v>
      </c>
      <c r="I220" s="14">
        <f t="shared" si="74"/>
        <v>0</v>
      </c>
      <c r="J220" s="14">
        <f t="shared" si="74"/>
        <v>0</v>
      </c>
      <c r="K220" s="14">
        <f t="shared" si="70"/>
        <v>205950</v>
      </c>
      <c r="L220" s="5"/>
    </row>
    <row r="221" spans="1:12" s="1" customFormat="1" x14ac:dyDescent="0.25">
      <c r="A221" s="25"/>
      <c r="B221" s="25"/>
      <c r="C221" s="25"/>
      <c r="D221" s="12" t="s">
        <v>42</v>
      </c>
      <c r="E221" s="14">
        <f t="shared" si="74"/>
        <v>0</v>
      </c>
      <c r="F221" s="14">
        <f t="shared" si="74"/>
        <v>0</v>
      </c>
      <c r="G221" s="14">
        <f t="shared" si="74"/>
        <v>0</v>
      </c>
      <c r="H221" s="14">
        <f t="shared" si="74"/>
        <v>0</v>
      </c>
      <c r="I221" s="14">
        <f t="shared" si="74"/>
        <v>0</v>
      </c>
      <c r="J221" s="14">
        <f t="shared" si="74"/>
        <v>0</v>
      </c>
      <c r="K221" s="14">
        <f t="shared" si="70"/>
        <v>0</v>
      </c>
      <c r="L221" s="5"/>
    </row>
    <row r="222" spans="1:12" s="1" customFormat="1" x14ac:dyDescent="0.25">
      <c r="A222" s="25"/>
      <c r="B222" s="25"/>
      <c r="C222" s="26"/>
      <c r="D222" s="12" t="s">
        <v>43</v>
      </c>
      <c r="E222" s="14">
        <f t="shared" si="74"/>
        <v>0</v>
      </c>
      <c r="F222" s="14">
        <f t="shared" si="74"/>
        <v>0</v>
      </c>
      <c r="G222" s="14">
        <f t="shared" si="74"/>
        <v>0</v>
      </c>
      <c r="H222" s="14">
        <f t="shared" si="74"/>
        <v>0</v>
      </c>
      <c r="I222" s="14">
        <f t="shared" si="74"/>
        <v>0</v>
      </c>
      <c r="J222" s="14">
        <f t="shared" si="74"/>
        <v>0</v>
      </c>
      <c r="K222" s="14">
        <f t="shared" si="70"/>
        <v>0</v>
      </c>
      <c r="L222" s="5"/>
    </row>
    <row r="223" spans="1:12" s="1" customFormat="1" x14ac:dyDescent="0.25">
      <c r="A223" s="25"/>
      <c r="B223" s="25"/>
      <c r="C223" s="24" t="s">
        <v>44</v>
      </c>
      <c r="D223" s="12" t="s">
        <v>39</v>
      </c>
      <c r="E223" s="14">
        <f t="shared" ref="E223:J223" si="75">SUM(E224:E227)</f>
        <v>67950</v>
      </c>
      <c r="F223" s="14">
        <f t="shared" si="75"/>
        <v>69000</v>
      </c>
      <c r="G223" s="14">
        <f t="shared" si="75"/>
        <v>69000</v>
      </c>
      <c r="H223" s="14">
        <f t="shared" si="75"/>
        <v>0</v>
      </c>
      <c r="I223" s="14">
        <f t="shared" si="75"/>
        <v>0</v>
      </c>
      <c r="J223" s="14">
        <f t="shared" si="75"/>
        <v>0</v>
      </c>
      <c r="K223" s="14">
        <f t="shared" si="70"/>
        <v>205950</v>
      </c>
      <c r="L223" s="5"/>
    </row>
    <row r="224" spans="1:12" s="1" customFormat="1" ht="25.5" x14ac:dyDescent="0.25">
      <c r="A224" s="25"/>
      <c r="B224" s="25"/>
      <c r="C224" s="25"/>
      <c r="D224" s="12" t="s">
        <v>40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f t="shared" si="70"/>
        <v>0</v>
      </c>
      <c r="L224" s="5"/>
    </row>
    <row r="225" spans="1:12" s="1" customFormat="1" ht="25.5" x14ac:dyDescent="0.25">
      <c r="A225" s="25"/>
      <c r="B225" s="25"/>
      <c r="C225" s="25"/>
      <c r="D225" s="12" t="s">
        <v>41</v>
      </c>
      <c r="E225" s="14">
        <f>69000-1050</f>
        <v>67950</v>
      </c>
      <c r="F225" s="14">
        <v>69000</v>
      </c>
      <c r="G225" s="14">
        <v>69000</v>
      </c>
      <c r="H225" s="14">
        <v>0</v>
      </c>
      <c r="I225" s="14">
        <v>0</v>
      </c>
      <c r="J225" s="14">
        <v>0</v>
      </c>
      <c r="K225" s="14">
        <f t="shared" si="70"/>
        <v>205950</v>
      </c>
      <c r="L225" s="5" t="s">
        <v>84</v>
      </c>
    </row>
    <row r="226" spans="1:12" s="1" customFormat="1" x14ac:dyDescent="0.25">
      <c r="A226" s="25"/>
      <c r="B226" s="25"/>
      <c r="C226" s="25"/>
      <c r="D226" s="12" t="s">
        <v>42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f t="shared" si="70"/>
        <v>0</v>
      </c>
      <c r="L226" s="5"/>
    </row>
    <row r="227" spans="1:12" s="1" customFormat="1" x14ac:dyDescent="0.25">
      <c r="A227" s="26"/>
      <c r="B227" s="26"/>
      <c r="C227" s="26"/>
      <c r="D227" s="12" t="s">
        <v>43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f t="shared" si="70"/>
        <v>0</v>
      </c>
      <c r="L227" s="5"/>
    </row>
    <row r="228" spans="1:12" s="1" customFormat="1" x14ac:dyDescent="0.25">
      <c r="A228" s="24" t="s">
        <v>85</v>
      </c>
      <c r="B228" s="24" t="s">
        <v>70</v>
      </c>
      <c r="C228" s="24" t="s">
        <v>38</v>
      </c>
      <c r="D228" s="12" t="s">
        <v>39</v>
      </c>
      <c r="E228" s="14">
        <f t="shared" ref="E228:J228" si="76">SUM(E229:E232)</f>
        <v>200000</v>
      </c>
      <c r="F228" s="14">
        <f t="shared" si="76"/>
        <v>400000</v>
      </c>
      <c r="G228" s="14">
        <f t="shared" si="76"/>
        <v>400000</v>
      </c>
      <c r="H228" s="14">
        <f t="shared" si="76"/>
        <v>0</v>
      </c>
      <c r="I228" s="14">
        <f t="shared" si="76"/>
        <v>0</v>
      </c>
      <c r="J228" s="14">
        <f t="shared" si="76"/>
        <v>0</v>
      </c>
      <c r="K228" s="14">
        <f t="shared" si="70"/>
        <v>1000000</v>
      </c>
      <c r="L228" s="5"/>
    </row>
    <row r="229" spans="1:12" s="1" customFormat="1" ht="25.5" x14ac:dyDescent="0.25">
      <c r="A229" s="25"/>
      <c r="B229" s="25"/>
      <c r="C229" s="25"/>
      <c r="D229" s="12" t="s">
        <v>40</v>
      </c>
      <c r="E229" s="14">
        <f t="shared" ref="E229:J232" si="77">E234</f>
        <v>0</v>
      </c>
      <c r="F229" s="14">
        <f t="shared" si="77"/>
        <v>0</v>
      </c>
      <c r="G229" s="14">
        <f t="shared" si="77"/>
        <v>0</v>
      </c>
      <c r="H229" s="14">
        <f t="shared" si="77"/>
        <v>0</v>
      </c>
      <c r="I229" s="14">
        <f t="shared" si="77"/>
        <v>0</v>
      </c>
      <c r="J229" s="14">
        <f t="shared" si="77"/>
        <v>0</v>
      </c>
      <c r="K229" s="14">
        <f t="shared" si="70"/>
        <v>0</v>
      </c>
      <c r="L229" s="5"/>
    </row>
    <row r="230" spans="1:12" s="1" customFormat="1" ht="25.5" x14ac:dyDescent="0.25">
      <c r="A230" s="25"/>
      <c r="B230" s="25"/>
      <c r="C230" s="25"/>
      <c r="D230" s="12" t="s">
        <v>41</v>
      </c>
      <c r="E230" s="14">
        <f t="shared" si="77"/>
        <v>200000</v>
      </c>
      <c r="F230" s="14">
        <f t="shared" si="77"/>
        <v>400000</v>
      </c>
      <c r="G230" s="14">
        <f t="shared" si="77"/>
        <v>400000</v>
      </c>
      <c r="H230" s="14">
        <f t="shared" si="77"/>
        <v>0</v>
      </c>
      <c r="I230" s="14">
        <f t="shared" si="77"/>
        <v>0</v>
      </c>
      <c r="J230" s="14">
        <f t="shared" si="77"/>
        <v>0</v>
      </c>
      <c r="K230" s="14">
        <f t="shared" si="70"/>
        <v>1000000</v>
      </c>
      <c r="L230" s="5"/>
    </row>
    <row r="231" spans="1:12" s="1" customFormat="1" x14ac:dyDescent="0.25">
      <c r="A231" s="25"/>
      <c r="B231" s="25"/>
      <c r="C231" s="25"/>
      <c r="D231" s="12" t="s">
        <v>42</v>
      </c>
      <c r="E231" s="14">
        <f t="shared" si="77"/>
        <v>0</v>
      </c>
      <c r="F231" s="14">
        <f t="shared" si="77"/>
        <v>0</v>
      </c>
      <c r="G231" s="14">
        <f t="shared" si="77"/>
        <v>0</v>
      </c>
      <c r="H231" s="14">
        <f t="shared" si="77"/>
        <v>0</v>
      </c>
      <c r="I231" s="14">
        <f t="shared" si="77"/>
        <v>0</v>
      </c>
      <c r="J231" s="14">
        <f t="shared" si="77"/>
        <v>0</v>
      </c>
      <c r="K231" s="14">
        <f t="shared" si="70"/>
        <v>0</v>
      </c>
      <c r="L231" s="5"/>
    </row>
    <row r="232" spans="1:12" s="1" customFormat="1" x14ac:dyDescent="0.25">
      <c r="A232" s="25"/>
      <c r="B232" s="25"/>
      <c r="C232" s="26"/>
      <c r="D232" s="12" t="s">
        <v>43</v>
      </c>
      <c r="E232" s="14">
        <f t="shared" si="77"/>
        <v>0</v>
      </c>
      <c r="F232" s="14">
        <f t="shared" si="77"/>
        <v>0</v>
      </c>
      <c r="G232" s="14">
        <f t="shared" si="77"/>
        <v>0</v>
      </c>
      <c r="H232" s="14">
        <f t="shared" si="77"/>
        <v>0</v>
      </c>
      <c r="I232" s="14">
        <f t="shared" si="77"/>
        <v>0</v>
      </c>
      <c r="J232" s="14">
        <f t="shared" si="77"/>
        <v>0</v>
      </c>
      <c r="K232" s="14">
        <f t="shared" si="70"/>
        <v>0</v>
      </c>
      <c r="L232" s="5"/>
    </row>
    <row r="233" spans="1:12" s="1" customFormat="1" x14ac:dyDescent="0.25">
      <c r="A233" s="25"/>
      <c r="B233" s="25"/>
      <c r="C233" s="24" t="s">
        <v>44</v>
      </c>
      <c r="D233" s="12" t="s">
        <v>39</v>
      </c>
      <c r="E233" s="14">
        <f t="shared" ref="E233:J233" si="78">SUM(E234:E237)</f>
        <v>200000</v>
      </c>
      <c r="F233" s="14">
        <f t="shared" si="78"/>
        <v>400000</v>
      </c>
      <c r="G233" s="14">
        <f t="shared" si="78"/>
        <v>400000</v>
      </c>
      <c r="H233" s="14">
        <f t="shared" si="78"/>
        <v>0</v>
      </c>
      <c r="I233" s="14">
        <f t="shared" si="78"/>
        <v>0</v>
      </c>
      <c r="J233" s="14">
        <f t="shared" si="78"/>
        <v>0</v>
      </c>
      <c r="K233" s="14">
        <f t="shared" si="70"/>
        <v>1000000</v>
      </c>
      <c r="L233" s="5"/>
    </row>
    <row r="234" spans="1:12" s="1" customFormat="1" ht="25.5" x14ac:dyDescent="0.25">
      <c r="A234" s="25"/>
      <c r="B234" s="25"/>
      <c r="C234" s="25"/>
      <c r="D234" s="12" t="s">
        <v>40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f t="shared" si="70"/>
        <v>0</v>
      </c>
      <c r="L234" s="5"/>
    </row>
    <row r="235" spans="1:12" s="1" customFormat="1" ht="25.5" x14ac:dyDescent="0.25">
      <c r="A235" s="25"/>
      <c r="B235" s="25"/>
      <c r="C235" s="25"/>
      <c r="D235" s="12" t="s">
        <v>41</v>
      </c>
      <c r="E235" s="14">
        <f>400000-200000</f>
        <v>200000</v>
      </c>
      <c r="F235" s="14">
        <v>400000</v>
      </c>
      <c r="G235" s="14">
        <v>400000</v>
      </c>
      <c r="H235" s="14">
        <v>0</v>
      </c>
      <c r="I235" s="14">
        <v>0</v>
      </c>
      <c r="J235" s="14">
        <v>0</v>
      </c>
      <c r="K235" s="14">
        <f t="shared" si="70"/>
        <v>1000000</v>
      </c>
      <c r="L235" s="5" t="s">
        <v>86</v>
      </c>
    </row>
    <row r="236" spans="1:12" s="1" customFormat="1" x14ac:dyDescent="0.25">
      <c r="A236" s="25"/>
      <c r="B236" s="25"/>
      <c r="C236" s="25"/>
      <c r="D236" s="12" t="s">
        <v>42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f t="shared" si="70"/>
        <v>0</v>
      </c>
      <c r="L236" s="5"/>
    </row>
    <row r="237" spans="1:12" s="1" customFormat="1" x14ac:dyDescent="0.25">
      <c r="A237" s="26"/>
      <c r="B237" s="26"/>
      <c r="C237" s="26"/>
      <c r="D237" s="12" t="s">
        <v>43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f t="shared" si="70"/>
        <v>0</v>
      </c>
      <c r="L237" s="5"/>
    </row>
    <row r="238" spans="1:12" s="1" customFormat="1" x14ac:dyDescent="0.25">
      <c r="A238" s="24" t="s">
        <v>87</v>
      </c>
      <c r="B238" s="24" t="s">
        <v>88</v>
      </c>
      <c r="C238" s="24" t="s">
        <v>38</v>
      </c>
      <c r="D238" s="12" t="s">
        <v>39</v>
      </c>
      <c r="E238" s="14">
        <f t="shared" ref="E238:J238" si="79">SUM(E239:E242)</f>
        <v>2284082.12</v>
      </c>
      <c r="F238" s="14">
        <f t="shared" si="79"/>
        <v>2659000</v>
      </c>
      <c r="G238" s="14">
        <f t="shared" si="79"/>
        <v>2659000</v>
      </c>
      <c r="H238" s="14">
        <f t="shared" si="79"/>
        <v>0</v>
      </c>
      <c r="I238" s="14">
        <f t="shared" si="79"/>
        <v>0</v>
      </c>
      <c r="J238" s="14">
        <f t="shared" si="79"/>
        <v>0</v>
      </c>
      <c r="K238" s="14">
        <f t="shared" si="70"/>
        <v>7602082.1200000001</v>
      </c>
      <c r="L238" s="5"/>
    </row>
    <row r="239" spans="1:12" s="1" customFormat="1" ht="25.5" x14ac:dyDescent="0.25">
      <c r="A239" s="25"/>
      <c r="B239" s="25"/>
      <c r="C239" s="25"/>
      <c r="D239" s="12" t="s">
        <v>40</v>
      </c>
      <c r="E239" s="14">
        <f t="shared" ref="E239:J242" si="80">E244</f>
        <v>0</v>
      </c>
      <c r="F239" s="14">
        <f t="shared" si="80"/>
        <v>0</v>
      </c>
      <c r="G239" s="14">
        <f t="shared" si="80"/>
        <v>0</v>
      </c>
      <c r="H239" s="14">
        <f t="shared" si="80"/>
        <v>0</v>
      </c>
      <c r="I239" s="14">
        <f t="shared" si="80"/>
        <v>0</v>
      </c>
      <c r="J239" s="14">
        <f t="shared" si="80"/>
        <v>0</v>
      </c>
      <c r="K239" s="14">
        <f t="shared" si="70"/>
        <v>0</v>
      </c>
      <c r="L239" s="5"/>
    </row>
    <row r="240" spans="1:12" s="1" customFormat="1" ht="25.5" x14ac:dyDescent="0.25">
      <c r="A240" s="25"/>
      <c r="B240" s="25"/>
      <c r="C240" s="25"/>
      <c r="D240" s="12" t="s">
        <v>41</v>
      </c>
      <c r="E240" s="14">
        <f t="shared" si="80"/>
        <v>2284082.12</v>
      </c>
      <c r="F240" s="14">
        <f t="shared" si="80"/>
        <v>2659000</v>
      </c>
      <c r="G240" s="14">
        <f t="shared" si="80"/>
        <v>2659000</v>
      </c>
      <c r="H240" s="14">
        <f t="shared" si="80"/>
        <v>0</v>
      </c>
      <c r="I240" s="14">
        <f t="shared" si="80"/>
        <v>0</v>
      </c>
      <c r="J240" s="14">
        <f t="shared" si="80"/>
        <v>0</v>
      </c>
      <c r="K240" s="14">
        <f t="shared" ref="K240:K271" si="81">SUM(E240:J240)</f>
        <v>7602082.1200000001</v>
      </c>
      <c r="L240" s="5"/>
    </row>
    <row r="241" spans="1:12" s="1" customFormat="1" x14ac:dyDescent="0.25">
      <c r="A241" s="25"/>
      <c r="B241" s="25"/>
      <c r="C241" s="25"/>
      <c r="D241" s="12" t="s">
        <v>42</v>
      </c>
      <c r="E241" s="14">
        <f t="shared" si="80"/>
        <v>0</v>
      </c>
      <c r="F241" s="14">
        <f t="shared" si="80"/>
        <v>0</v>
      </c>
      <c r="G241" s="14">
        <f t="shared" si="80"/>
        <v>0</v>
      </c>
      <c r="H241" s="14">
        <f t="shared" si="80"/>
        <v>0</v>
      </c>
      <c r="I241" s="14">
        <f t="shared" si="80"/>
        <v>0</v>
      </c>
      <c r="J241" s="14">
        <f t="shared" si="80"/>
        <v>0</v>
      </c>
      <c r="K241" s="14">
        <f t="shared" si="81"/>
        <v>0</v>
      </c>
      <c r="L241" s="5"/>
    </row>
    <row r="242" spans="1:12" s="1" customFormat="1" x14ac:dyDescent="0.25">
      <c r="A242" s="25"/>
      <c r="B242" s="25"/>
      <c r="C242" s="26"/>
      <c r="D242" s="12" t="s">
        <v>43</v>
      </c>
      <c r="E242" s="14">
        <f t="shared" si="80"/>
        <v>0</v>
      </c>
      <c r="F242" s="14">
        <f t="shared" si="80"/>
        <v>0</v>
      </c>
      <c r="G242" s="14">
        <f t="shared" si="80"/>
        <v>0</v>
      </c>
      <c r="H242" s="14">
        <f t="shared" si="80"/>
        <v>0</v>
      </c>
      <c r="I242" s="14">
        <f t="shared" si="80"/>
        <v>0</v>
      </c>
      <c r="J242" s="14">
        <f t="shared" si="80"/>
        <v>0</v>
      </c>
      <c r="K242" s="14">
        <f t="shared" si="81"/>
        <v>0</v>
      </c>
      <c r="L242" s="5"/>
    </row>
    <row r="243" spans="1:12" s="1" customFormat="1" x14ac:dyDescent="0.25">
      <c r="A243" s="25"/>
      <c r="B243" s="25"/>
      <c r="C243" s="24" t="s">
        <v>44</v>
      </c>
      <c r="D243" s="12" t="s">
        <v>39</v>
      </c>
      <c r="E243" s="14">
        <f t="shared" ref="E243:J243" si="82">SUM(E244:E247)</f>
        <v>2284082.12</v>
      </c>
      <c r="F243" s="14">
        <f t="shared" si="82"/>
        <v>2659000</v>
      </c>
      <c r="G243" s="14">
        <f t="shared" si="82"/>
        <v>2659000</v>
      </c>
      <c r="H243" s="14">
        <f t="shared" si="82"/>
        <v>0</v>
      </c>
      <c r="I243" s="14">
        <f t="shared" si="82"/>
        <v>0</v>
      </c>
      <c r="J243" s="14">
        <f t="shared" si="82"/>
        <v>0</v>
      </c>
      <c r="K243" s="14">
        <f t="shared" si="81"/>
        <v>7602082.1200000001</v>
      </c>
      <c r="L243" s="5"/>
    </row>
    <row r="244" spans="1:12" s="1" customFormat="1" ht="25.5" x14ac:dyDescent="0.25">
      <c r="A244" s="25"/>
      <c r="B244" s="25"/>
      <c r="C244" s="25"/>
      <c r="D244" s="12" t="s">
        <v>40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f t="shared" si="81"/>
        <v>0</v>
      </c>
      <c r="L244" s="5"/>
    </row>
    <row r="245" spans="1:12" s="1" customFormat="1" ht="25.5" x14ac:dyDescent="0.25">
      <c r="A245" s="25"/>
      <c r="B245" s="25"/>
      <c r="C245" s="25"/>
      <c r="D245" s="12" t="s">
        <v>41</v>
      </c>
      <c r="E245" s="14">
        <f>2659000-64187.5-310730.38</f>
        <v>2284082.12</v>
      </c>
      <c r="F245" s="14">
        <v>2659000</v>
      </c>
      <c r="G245" s="14">
        <v>2659000</v>
      </c>
      <c r="H245" s="14">
        <v>0</v>
      </c>
      <c r="I245" s="14">
        <v>0</v>
      </c>
      <c r="J245" s="14">
        <v>0</v>
      </c>
      <c r="K245" s="14">
        <f t="shared" si="81"/>
        <v>7602082.1200000001</v>
      </c>
      <c r="L245" s="5" t="s">
        <v>89</v>
      </c>
    </row>
    <row r="246" spans="1:12" s="1" customFormat="1" x14ac:dyDescent="0.25">
      <c r="A246" s="25"/>
      <c r="B246" s="25"/>
      <c r="C246" s="25"/>
      <c r="D246" s="12" t="s">
        <v>42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f t="shared" si="81"/>
        <v>0</v>
      </c>
      <c r="L246" s="5"/>
    </row>
    <row r="247" spans="1:12" s="1" customFormat="1" x14ac:dyDescent="0.25">
      <c r="A247" s="26"/>
      <c r="B247" s="26"/>
      <c r="C247" s="26"/>
      <c r="D247" s="12" t="s">
        <v>43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f t="shared" si="81"/>
        <v>0</v>
      </c>
      <c r="L247" s="5"/>
    </row>
    <row r="248" spans="1:12" s="1" customFormat="1" x14ac:dyDescent="0.25">
      <c r="A248" s="24" t="s">
        <v>90</v>
      </c>
      <c r="B248" s="24" t="s">
        <v>91</v>
      </c>
      <c r="C248" s="24" t="s">
        <v>38</v>
      </c>
      <c r="D248" s="12" t="s">
        <v>39</v>
      </c>
      <c r="E248" s="14">
        <f t="shared" ref="E248:J248" si="83">SUM(E249:E252)</f>
        <v>445396.15999999992</v>
      </c>
      <c r="F248" s="14">
        <f t="shared" si="83"/>
        <v>352703</v>
      </c>
      <c r="G248" s="14">
        <f t="shared" si="83"/>
        <v>352703</v>
      </c>
      <c r="H248" s="14">
        <f t="shared" si="83"/>
        <v>0</v>
      </c>
      <c r="I248" s="14">
        <f t="shared" si="83"/>
        <v>0</v>
      </c>
      <c r="J248" s="14">
        <f t="shared" si="83"/>
        <v>0</v>
      </c>
      <c r="K248" s="14">
        <f t="shared" si="81"/>
        <v>1150802.1599999999</v>
      </c>
      <c r="L248" s="5"/>
    </row>
    <row r="249" spans="1:12" s="1" customFormat="1" ht="25.5" x14ac:dyDescent="0.25">
      <c r="A249" s="25"/>
      <c r="B249" s="25"/>
      <c r="C249" s="25"/>
      <c r="D249" s="12" t="s">
        <v>40</v>
      </c>
      <c r="E249" s="14">
        <f t="shared" ref="E249:J252" si="84">E254</f>
        <v>0</v>
      </c>
      <c r="F249" s="14">
        <f t="shared" si="84"/>
        <v>0</v>
      </c>
      <c r="G249" s="14">
        <f t="shared" si="84"/>
        <v>0</v>
      </c>
      <c r="H249" s="14">
        <f t="shared" si="84"/>
        <v>0</v>
      </c>
      <c r="I249" s="14">
        <f t="shared" si="84"/>
        <v>0</v>
      </c>
      <c r="J249" s="14">
        <f t="shared" si="84"/>
        <v>0</v>
      </c>
      <c r="K249" s="14">
        <f t="shared" si="81"/>
        <v>0</v>
      </c>
      <c r="L249" s="5"/>
    </row>
    <row r="250" spans="1:12" s="1" customFormat="1" ht="25.5" x14ac:dyDescent="0.25">
      <c r="A250" s="25"/>
      <c r="B250" s="25"/>
      <c r="C250" s="25"/>
      <c r="D250" s="12" t="s">
        <v>41</v>
      </c>
      <c r="E250" s="14">
        <f t="shared" si="84"/>
        <v>0</v>
      </c>
      <c r="F250" s="14">
        <f t="shared" si="84"/>
        <v>0</v>
      </c>
      <c r="G250" s="14">
        <f t="shared" si="84"/>
        <v>0</v>
      </c>
      <c r="H250" s="14">
        <f t="shared" si="84"/>
        <v>0</v>
      </c>
      <c r="I250" s="14">
        <f t="shared" si="84"/>
        <v>0</v>
      </c>
      <c r="J250" s="14">
        <f t="shared" si="84"/>
        <v>0</v>
      </c>
      <c r="K250" s="14">
        <f t="shared" si="81"/>
        <v>0</v>
      </c>
      <c r="L250" s="5"/>
    </row>
    <row r="251" spans="1:12" s="1" customFormat="1" x14ac:dyDescent="0.25">
      <c r="A251" s="25"/>
      <c r="B251" s="25"/>
      <c r="C251" s="25"/>
      <c r="D251" s="12" t="s">
        <v>42</v>
      </c>
      <c r="E251" s="14">
        <f t="shared" si="84"/>
        <v>445396.15999999992</v>
      </c>
      <c r="F251" s="14">
        <f t="shared" si="84"/>
        <v>352703</v>
      </c>
      <c r="G251" s="14">
        <f t="shared" si="84"/>
        <v>352703</v>
      </c>
      <c r="H251" s="14">
        <f t="shared" si="84"/>
        <v>0</v>
      </c>
      <c r="I251" s="14">
        <f t="shared" si="84"/>
        <v>0</v>
      </c>
      <c r="J251" s="14">
        <f t="shared" si="84"/>
        <v>0</v>
      </c>
      <c r="K251" s="14">
        <f t="shared" si="81"/>
        <v>1150802.1599999999</v>
      </c>
      <c r="L251" s="5"/>
    </row>
    <row r="252" spans="1:12" s="1" customFormat="1" x14ac:dyDescent="0.25">
      <c r="A252" s="25"/>
      <c r="B252" s="25"/>
      <c r="C252" s="26"/>
      <c r="D252" s="12" t="s">
        <v>43</v>
      </c>
      <c r="E252" s="14">
        <f t="shared" si="84"/>
        <v>0</v>
      </c>
      <c r="F252" s="14">
        <f t="shared" si="84"/>
        <v>0</v>
      </c>
      <c r="G252" s="14">
        <f t="shared" si="84"/>
        <v>0</v>
      </c>
      <c r="H252" s="14">
        <f t="shared" si="84"/>
        <v>0</v>
      </c>
      <c r="I252" s="14">
        <f t="shared" si="84"/>
        <v>0</v>
      </c>
      <c r="J252" s="14">
        <f t="shared" si="84"/>
        <v>0</v>
      </c>
      <c r="K252" s="14">
        <f t="shared" si="81"/>
        <v>0</v>
      </c>
      <c r="L252" s="5"/>
    </row>
    <row r="253" spans="1:12" s="1" customFormat="1" x14ac:dyDescent="0.25">
      <c r="A253" s="25"/>
      <c r="B253" s="25"/>
      <c r="C253" s="24" t="s">
        <v>44</v>
      </c>
      <c r="D253" s="12" t="s">
        <v>39</v>
      </c>
      <c r="E253" s="14">
        <f t="shared" ref="E253:J253" si="85">SUM(E254:E257)</f>
        <v>445396.15999999992</v>
      </c>
      <c r="F253" s="14">
        <f t="shared" si="85"/>
        <v>352703</v>
      </c>
      <c r="G253" s="14">
        <f t="shared" si="85"/>
        <v>352703</v>
      </c>
      <c r="H253" s="14">
        <f t="shared" si="85"/>
        <v>0</v>
      </c>
      <c r="I253" s="14">
        <f t="shared" si="85"/>
        <v>0</v>
      </c>
      <c r="J253" s="14">
        <f t="shared" si="85"/>
        <v>0</v>
      </c>
      <c r="K253" s="14">
        <f t="shared" si="81"/>
        <v>1150802.1599999999</v>
      </c>
      <c r="L253" s="5"/>
    </row>
    <row r="254" spans="1:12" s="1" customFormat="1" ht="25.5" x14ac:dyDescent="0.25">
      <c r="A254" s="25"/>
      <c r="B254" s="25"/>
      <c r="C254" s="25"/>
      <c r="D254" s="12" t="s">
        <v>40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f t="shared" si="81"/>
        <v>0</v>
      </c>
      <c r="L254" s="5"/>
    </row>
    <row r="255" spans="1:12" s="1" customFormat="1" ht="25.5" x14ac:dyDescent="0.25">
      <c r="A255" s="25"/>
      <c r="B255" s="25"/>
      <c r="C255" s="25"/>
      <c r="D255" s="12" t="s">
        <v>41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f t="shared" si="81"/>
        <v>0</v>
      </c>
      <c r="L255"/>
    </row>
    <row r="256" spans="1:12" s="1" customFormat="1" x14ac:dyDescent="0.25">
      <c r="A256" s="25"/>
      <c r="B256" s="25"/>
      <c r="C256" s="25"/>
      <c r="D256" s="12" t="s">
        <v>42</v>
      </c>
      <c r="E256" s="14">
        <f>352703+187921.72+151360.86-246589.42</f>
        <v>445396.15999999992</v>
      </c>
      <c r="F256" s="14">
        <v>352703</v>
      </c>
      <c r="G256" s="14">
        <v>352703</v>
      </c>
      <c r="H256" s="14">
        <v>0</v>
      </c>
      <c r="I256" s="14">
        <v>0</v>
      </c>
      <c r="J256" s="14">
        <v>0</v>
      </c>
      <c r="K256" s="14">
        <f t="shared" si="81"/>
        <v>1150802.1599999999</v>
      </c>
      <c r="L256" s="15" t="s">
        <v>92</v>
      </c>
    </row>
    <row r="257" spans="1:12" s="1" customFormat="1" x14ac:dyDescent="0.25">
      <c r="A257" s="26"/>
      <c r="B257" s="26"/>
      <c r="C257" s="26"/>
      <c r="D257" s="12" t="s">
        <v>43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f t="shared" si="81"/>
        <v>0</v>
      </c>
      <c r="L257" s="5"/>
    </row>
    <row r="258" spans="1:12" s="1" customFormat="1" x14ac:dyDescent="0.25">
      <c r="A258" s="24" t="s">
        <v>93</v>
      </c>
      <c r="B258" s="24" t="s">
        <v>94</v>
      </c>
      <c r="C258" s="24" t="s">
        <v>38</v>
      </c>
      <c r="D258" s="12" t="s">
        <v>39</v>
      </c>
      <c r="E258" s="14">
        <f t="shared" ref="E258:J258" si="86">SUM(E259:E262)</f>
        <v>731456.39</v>
      </c>
      <c r="F258" s="14">
        <f t="shared" si="86"/>
        <v>448000</v>
      </c>
      <c r="G258" s="14">
        <f t="shared" si="86"/>
        <v>448000</v>
      </c>
      <c r="H258" s="14">
        <f t="shared" si="86"/>
        <v>0</v>
      </c>
      <c r="I258" s="14">
        <f t="shared" si="86"/>
        <v>0</v>
      </c>
      <c r="J258" s="14">
        <f t="shared" si="86"/>
        <v>0</v>
      </c>
      <c r="K258" s="14">
        <f t="shared" si="81"/>
        <v>1627456.3900000001</v>
      </c>
      <c r="L258" s="5"/>
    </row>
    <row r="259" spans="1:12" s="1" customFormat="1" ht="25.5" x14ac:dyDescent="0.25">
      <c r="A259" s="25"/>
      <c r="B259" s="25"/>
      <c r="C259" s="25"/>
      <c r="D259" s="12" t="s">
        <v>40</v>
      </c>
      <c r="E259" s="14">
        <f t="shared" ref="E259:J262" si="87">E264</f>
        <v>0</v>
      </c>
      <c r="F259" s="14">
        <f t="shared" si="87"/>
        <v>0</v>
      </c>
      <c r="G259" s="14">
        <f t="shared" si="87"/>
        <v>0</v>
      </c>
      <c r="H259" s="14">
        <f t="shared" si="87"/>
        <v>0</v>
      </c>
      <c r="I259" s="14">
        <f t="shared" si="87"/>
        <v>0</v>
      </c>
      <c r="J259" s="14">
        <f t="shared" si="87"/>
        <v>0</v>
      </c>
      <c r="K259" s="14">
        <f t="shared" si="81"/>
        <v>0</v>
      </c>
      <c r="L259" s="5"/>
    </row>
    <row r="260" spans="1:12" s="1" customFormat="1" ht="25.5" x14ac:dyDescent="0.25">
      <c r="A260" s="25"/>
      <c r="B260" s="25"/>
      <c r="C260" s="25"/>
      <c r="D260" s="12" t="s">
        <v>41</v>
      </c>
      <c r="E260" s="14">
        <f t="shared" si="87"/>
        <v>731456.39</v>
      </c>
      <c r="F260" s="14">
        <f t="shared" si="87"/>
        <v>448000</v>
      </c>
      <c r="G260" s="14">
        <f t="shared" si="87"/>
        <v>448000</v>
      </c>
      <c r="H260" s="14">
        <f t="shared" si="87"/>
        <v>0</v>
      </c>
      <c r="I260" s="14">
        <f t="shared" si="87"/>
        <v>0</v>
      </c>
      <c r="J260" s="14">
        <f t="shared" si="87"/>
        <v>0</v>
      </c>
      <c r="K260" s="14">
        <f t="shared" si="81"/>
        <v>1627456.3900000001</v>
      </c>
      <c r="L260" s="5"/>
    </row>
    <row r="261" spans="1:12" s="1" customFormat="1" x14ac:dyDescent="0.25">
      <c r="A261" s="25"/>
      <c r="B261" s="25"/>
      <c r="C261" s="25"/>
      <c r="D261" s="12" t="s">
        <v>42</v>
      </c>
      <c r="E261" s="14">
        <f t="shared" si="87"/>
        <v>0</v>
      </c>
      <c r="F261" s="14">
        <f t="shared" si="87"/>
        <v>0</v>
      </c>
      <c r="G261" s="14">
        <f t="shared" si="87"/>
        <v>0</v>
      </c>
      <c r="H261" s="14">
        <f t="shared" si="87"/>
        <v>0</v>
      </c>
      <c r="I261" s="14">
        <f t="shared" si="87"/>
        <v>0</v>
      </c>
      <c r="J261" s="14">
        <f t="shared" si="87"/>
        <v>0</v>
      </c>
      <c r="K261" s="14">
        <f t="shared" si="81"/>
        <v>0</v>
      </c>
      <c r="L261" s="5"/>
    </row>
    <row r="262" spans="1:12" s="1" customFormat="1" x14ac:dyDescent="0.25">
      <c r="A262" s="25"/>
      <c r="B262" s="25"/>
      <c r="C262" s="26"/>
      <c r="D262" s="12" t="s">
        <v>43</v>
      </c>
      <c r="E262" s="14">
        <f t="shared" si="87"/>
        <v>0</v>
      </c>
      <c r="F262" s="14">
        <f t="shared" si="87"/>
        <v>0</v>
      </c>
      <c r="G262" s="14">
        <f t="shared" si="87"/>
        <v>0</v>
      </c>
      <c r="H262" s="14">
        <f t="shared" si="87"/>
        <v>0</v>
      </c>
      <c r="I262" s="14">
        <f t="shared" si="87"/>
        <v>0</v>
      </c>
      <c r="J262" s="14">
        <f t="shared" si="87"/>
        <v>0</v>
      </c>
      <c r="K262" s="14">
        <f t="shared" si="81"/>
        <v>0</v>
      </c>
      <c r="L262" s="5"/>
    </row>
    <row r="263" spans="1:12" s="1" customFormat="1" x14ac:dyDescent="0.25">
      <c r="A263" s="25"/>
      <c r="B263" s="25"/>
      <c r="C263" s="24" t="s">
        <v>44</v>
      </c>
      <c r="D263" s="12" t="s">
        <v>39</v>
      </c>
      <c r="E263" s="14">
        <f t="shared" ref="E263:J263" si="88">SUM(E264:E267)</f>
        <v>731456.39</v>
      </c>
      <c r="F263" s="14">
        <f t="shared" si="88"/>
        <v>448000</v>
      </c>
      <c r="G263" s="14">
        <f t="shared" si="88"/>
        <v>448000</v>
      </c>
      <c r="H263" s="14">
        <f t="shared" si="88"/>
        <v>0</v>
      </c>
      <c r="I263" s="14">
        <f t="shared" si="88"/>
        <v>0</v>
      </c>
      <c r="J263" s="14">
        <f t="shared" si="88"/>
        <v>0</v>
      </c>
      <c r="K263" s="14">
        <f t="shared" si="81"/>
        <v>1627456.3900000001</v>
      </c>
      <c r="L263" s="5"/>
    </row>
    <row r="264" spans="1:12" s="1" customFormat="1" ht="25.5" x14ac:dyDescent="0.25">
      <c r="A264" s="25"/>
      <c r="B264" s="25"/>
      <c r="C264" s="25"/>
      <c r="D264" s="12" t="s">
        <v>40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f t="shared" si="81"/>
        <v>0</v>
      </c>
      <c r="L264" s="5"/>
    </row>
    <row r="265" spans="1:12" s="1" customFormat="1" ht="25.5" x14ac:dyDescent="0.25">
      <c r="A265" s="25"/>
      <c r="B265" s="25"/>
      <c r="C265" s="25"/>
      <c r="D265" s="12" t="s">
        <v>41</v>
      </c>
      <c r="E265" s="14">
        <f>448000+283456.39</f>
        <v>731456.39</v>
      </c>
      <c r="F265" s="14">
        <v>448000</v>
      </c>
      <c r="G265" s="14">
        <v>448000</v>
      </c>
      <c r="H265" s="14">
        <v>0</v>
      </c>
      <c r="I265" s="14">
        <v>0</v>
      </c>
      <c r="J265" s="14">
        <v>0</v>
      </c>
      <c r="K265" s="14">
        <f t="shared" si="81"/>
        <v>1627456.3900000001</v>
      </c>
      <c r="L265" s="5" t="s">
        <v>95</v>
      </c>
    </row>
    <row r="266" spans="1:12" s="1" customFormat="1" x14ac:dyDescent="0.25">
      <c r="A266" s="25"/>
      <c r="B266" s="25"/>
      <c r="C266" s="25"/>
      <c r="D266" s="12" t="s">
        <v>42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f t="shared" si="81"/>
        <v>0</v>
      </c>
      <c r="L266" s="5"/>
    </row>
    <row r="267" spans="1:12" s="1" customFormat="1" x14ac:dyDescent="0.25">
      <c r="A267" s="26"/>
      <c r="B267" s="26"/>
      <c r="C267" s="26"/>
      <c r="D267" s="12" t="s">
        <v>43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f t="shared" si="81"/>
        <v>0</v>
      </c>
      <c r="L267" s="5"/>
    </row>
    <row r="268" spans="1:12" s="16" customFormat="1" x14ac:dyDescent="0.25">
      <c r="A268" s="24" t="s">
        <v>96</v>
      </c>
      <c r="B268" s="24" t="s">
        <v>97</v>
      </c>
      <c r="C268" s="24" t="s">
        <v>38</v>
      </c>
      <c r="D268" s="12" t="s">
        <v>39</v>
      </c>
      <c r="E268" s="14">
        <f t="shared" ref="E268:J268" si="89">SUM(E269:E272)</f>
        <v>0</v>
      </c>
      <c r="F268" s="14">
        <f t="shared" si="89"/>
        <v>0</v>
      </c>
      <c r="G268" s="14">
        <f t="shared" si="89"/>
        <v>0</v>
      </c>
      <c r="H268" s="14">
        <f t="shared" si="89"/>
        <v>0</v>
      </c>
      <c r="I268" s="14">
        <f t="shared" si="89"/>
        <v>0</v>
      </c>
      <c r="J268" s="14">
        <f t="shared" si="89"/>
        <v>0</v>
      </c>
      <c r="K268" s="14">
        <f t="shared" si="81"/>
        <v>0</v>
      </c>
      <c r="L268" s="17"/>
    </row>
    <row r="269" spans="1:12" s="16" customFormat="1" ht="25.5" x14ac:dyDescent="0.25">
      <c r="A269" s="25"/>
      <c r="B269" s="25"/>
      <c r="C269" s="25"/>
      <c r="D269" s="12" t="s">
        <v>40</v>
      </c>
      <c r="E269" s="14">
        <f t="shared" ref="E269:J272" si="90">E274</f>
        <v>0</v>
      </c>
      <c r="F269" s="14">
        <f t="shared" si="90"/>
        <v>0</v>
      </c>
      <c r="G269" s="14">
        <f t="shared" si="90"/>
        <v>0</v>
      </c>
      <c r="H269" s="14">
        <f t="shared" si="90"/>
        <v>0</v>
      </c>
      <c r="I269" s="14">
        <f t="shared" si="90"/>
        <v>0</v>
      </c>
      <c r="J269" s="14">
        <f t="shared" si="90"/>
        <v>0</v>
      </c>
      <c r="K269" s="14">
        <f t="shared" si="81"/>
        <v>0</v>
      </c>
      <c r="L269" s="17"/>
    </row>
    <row r="270" spans="1:12" s="16" customFormat="1" ht="25.5" x14ac:dyDescent="0.25">
      <c r="A270" s="25"/>
      <c r="B270" s="25"/>
      <c r="C270" s="25"/>
      <c r="D270" s="12" t="s">
        <v>41</v>
      </c>
      <c r="E270" s="14">
        <f t="shared" si="90"/>
        <v>0</v>
      </c>
      <c r="F270" s="14">
        <f t="shared" si="90"/>
        <v>0</v>
      </c>
      <c r="G270" s="14">
        <f t="shared" si="90"/>
        <v>0</v>
      </c>
      <c r="H270" s="14">
        <f t="shared" si="90"/>
        <v>0</v>
      </c>
      <c r="I270" s="14">
        <f t="shared" si="90"/>
        <v>0</v>
      </c>
      <c r="J270" s="14">
        <f t="shared" si="90"/>
        <v>0</v>
      </c>
      <c r="K270" s="14">
        <f t="shared" si="81"/>
        <v>0</v>
      </c>
      <c r="L270" s="17"/>
    </row>
    <row r="271" spans="1:12" s="16" customFormat="1" x14ac:dyDescent="0.25">
      <c r="A271" s="25"/>
      <c r="B271" s="25"/>
      <c r="C271" s="25"/>
      <c r="D271" s="12" t="s">
        <v>42</v>
      </c>
      <c r="E271" s="14">
        <f t="shared" si="90"/>
        <v>0</v>
      </c>
      <c r="F271" s="14">
        <f t="shared" si="90"/>
        <v>0</v>
      </c>
      <c r="G271" s="14">
        <f t="shared" si="90"/>
        <v>0</v>
      </c>
      <c r="H271" s="14">
        <f t="shared" si="90"/>
        <v>0</v>
      </c>
      <c r="I271" s="14">
        <f t="shared" si="90"/>
        <v>0</v>
      </c>
      <c r="J271" s="14">
        <f t="shared" si="90"/>
        <v>0</v>
      </c>
      <c r="K271" s="14">
        <f t="shared" si="81"/>
        <v>0</v>
      </c>
      <c r="L271" s="17"/>
    </row>
    <row r="272" spans="1:12" s="16" customFormat="1" x14ac:dyDescent="0.25">
      <c r="A272" s="25"/>
      <c r="B272" s="25"/>
      <c r="C272" s="26"/>
      <c r="D272" s="12" t="s">
        <v>43</v>
      </c>
      <c r="E272" s="14">
        <f t="shared" si="90"/>
        <v>0</v>
      </c>
      <c r="F272" s="14">
        <f t="shared" si="90"/>
        <v>0</v>
      </c>
      <c r="G272" s="14">
        <f t="shared" si="90"/>
        <v>0</v>
      </c>
      <c r="H272" s="14">
        <f t="shared" si="90"/>
        <v>0</v>
      </c>
      <c r="I272" s="14">
        <f t="shared" si="90"/>
        <v>0</v>
      </c>
      <c r="J272" s="14">
        <f t="shared" si="90"/>
        <v>0</v>
      </c>
      <c r="K272" s="14">
        <f t="shared" ref="K272:K303" si="91">SUM(E272:J272)</f>
        <v>0</v>
      </c>
      <c r="L272" s="17"/>
    </row>
    <row r="273" spans="1:12" s="16" customFormat="1" x14ac:dyDescent="0.25">
      <c r="A273" s="25"/>
      <c r="B273" s="25"/>
      <c r="C273" s="24" t="s">
        <v>44</v>
      </c>
      <c r="D273" s="12" t="s">
        <v>39</v>
      </c>
      <c r="E273" s="14">
        <f t="shared" ref="E273:J273" si="92">SUM(E274:E277)</f>
        <v>0</v>
      </c>
      <c r="F273" s="14">
        <f t="shared" si="92"/>
        <v>0</v>
      </c>
      <c r="G273" s="14">
        <f t="shared" si="92"/>
        <v>0</v>
      </c>
      <c r="H273" s="14">
        <f t="shared" si="92"/>
        <v>0</v>
      </c>
      <c r="I273" s="14">
        <f t="shared" si="92"/>
        <v>0</v>
      </c>
      <c r="J273" s="14">
        <f t="shared" si="92"/>
        <v>0</v>
      </c>
      <c r="K273" s="14">
        <f t="shared" si="91"/>
        <v>0</v>
      </c>
      <c r="L273" s="17"/>
    </row>
    <row r="274" spans="1:12" s="16" customFormat="1" ht="25.5" x14ac:dyDescent="0.25">
      <c r="A274" s="25"/>
      <c r="B274" s="25"/>
      <c r="C274" s="25"/>
      <c r="D274" s="12" t="s">
        <v>40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f t="shared" si="91"/>
        <v>0</v>
      </c>
      <c r="L274" s="17"/>
    </row>
    <row r="275" spans="1:12" s="16" customFormat="1" ht="25.5" x14ac:dyDescent="0.25">
      <c r="A275" s="25"/>
      <c r="B275" s="25"/>
      <c r="C275" s="25"/>
      <c r="D275" s="12" t="s">
        <v>41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f t="shared" si="91"/>
        <v>0</v>
      </c>
      <c r="L275" s="17"/>
    </row>
    <row r="276" spans="1:12" s="16" customFormat="1" x14ac:dyDescent="0.25">
      <c r="A276" s="25"/>
      <c r="B276" s="25"/>
      <c r="C276" s="25"/>
      <c r="D276" s="12" t="s">
        <v>42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f t="shared" si="91"/>
        <v>0</v>
      </c>
      <c r="L276" s="17" t="s">
        <v>98</v>
      </c>
    </row>
    <row r="277" spans="1:12" s="16" customFormat="1" x14ac:dyDescent="0.25">
      <c r="A277" s="26"/>
      <c r="B277" s="26"/>
      <c r="C277" s="26"/>
      <c r="D277" s="12" t="s">
        <v>43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f t="shared" si="91"/>
        <v>0</v>
      </c>
      <c r="L277" s="17"/>
    </row>
    <row r="278" spans="1:12" s="1" customFormat="1" x14ac:dyDescent="0.25">
      <c r="A278" s="24" t="s">
        <v>99</v>
      </c>
      <c r="B278" s="24" t="s">
        <v>100</v>
      </c>
      <c r="C278" s="24" t="s">
        <v>38</v>
      </c>
      <c r="D278" s="12" t="s">
        <v>39</v>
      </c>
      <c r="E278" s="14">
        <f t="shared" ref="E278:J278" si="93">SUM(E279:E282)</f>
        <v>10937000</v>
      </c>
      <c r="F278" s="14">
        <f t="shared" si="93"/>
        <v>10937000</v>
      </c>
      <c r="G278" s="14">
        <f t="shared" si="93"/>
        <v>10937000</v>
      </c>
      <c r="H278" s="14">
        <f t="shared" si="93"/>
        <v>0</v>
      </c>
      <c r="I278" s="14">
        <f t="shared" si="93"/>
        <v>0</v>
      </c>
      <c r="J278" s="14">
        <f t="shared" si="93"/>
        <v>0</v>
      </c>
      <c r="K278" s="14">
        <f t="shared" si="91"/>
        <v>32811000</v>
      </c>
      <c r="L278" s="5"/>
    </row>
    <row r="279" spans="1:12" s="1" customFormat="1" ht="25.5" x14ac:dyDescent="0.25">
      <c r="A279" s="25"/>
      <c r="B279" s="25"/>
      <c r="C279" s="25"/>
      <c r="D279" s="12" t="s">
        <v>40</v>
      </c>
      <c r="E279" s="14">
        <f t="shared" ref="E279:J282" si="94">E284</f>
        <v>10937000</v>
      </c>
      <c r="F279" s="14">
        <f t="shared" si="94"/>
        <v>10937000</v>
      </c>
      <c r="G279" s="14">
        <f t="shared" si="94"/>
        <v>10937000</v>
      </c>
      <c r="H279" s="14">
        <f t="shared" si="94"/>
        <v>0</v>
      </c>
      <c r="I279" s="14">
        <f t="shared" si="94"/>
        <v>0</v>
      </c>
      <c r="J279" s="14">
        <f t="shared" si="94"/>
        <v>0</v>
      </c>
      <c r="K279" s="14">
        <f t="shared" si="91"/>
        <v>32811000</v>
      </c>
      <c r="L279" s="5"/>
    </row>
    <row r="280" spans="1:12" s="1" customFormat="1" ht="25.5" x14ac:dyDescent="0.25">
      <c r="A280" s="25"/>
      <c r="B280" s="25"/>
      <c r="C280" s="25"/>
      <c r="D280" s="12" t="s">
        <v>41</v>
      </c>
      <c r="E280" s="14">
        <f t="shared" si="94"/>
        <v>0</v>
      </c>
      <c r="F280" s="14">
        <f t="shared" si="94"/>
        <v>0</v>
      </c>
      <c r="G280" s="14">
        <f t="shared" si="94"/>
        <v>0</v>
      </c>
      <c r="H280" s="14">
        <f t="shared" si="94"/>
        <v>0</v>
      </c>
      <c r="I280" s="14">
        <f t="shared" si="94"/>
        <v>0</v>
      </c>
      <c r="J280" s="14">
        <f t="shared" si="94"/>
        <v>0</v>
      </c>
      <c r="K280" s="14">
        <f t="shared" si="91"/>
        <v>0</v>
      </c>
      <c r="L280" s="5"/>
    </row>
    <row r="281" spans="1:12" s="1" customFormat="1" x14ac:dyDescent="0.25">
      <c r="A281" s="25"/>
      <c r="B281" s="25"/>
      <c r="C281" s="25"/>
      <c r="D281" s="12" t="s">
        <v>42</v>
      </c>
      <c r="E281" s="14">
        <f t="shared" si="94"/>
        <v>0</v>
      </c>
      <c r="F281" s="14">
        <f t="shared" si="94"/>
        <v>0</v>
      </c>
      <c r="G281" s="14">
        <f t="shared" si="94"/>
        <v>0</v>
      </c>
      <c r="H281" s="14">
        <f t="shared" si="94"/>
        <v>0</v>
      </c>
      <c r="I281" s="14">
        <f t="shared" si="94"/>
        <v>0</v>
      </c>
      <c r="J281" s="14">
        <f t="shared" si="94"/>
        <v>0</v>
      </c>
      <c r="K281" s="14">
        <f t="shared" si="91"/>
        <v>0</v>
      </c>
      <c r="L281" s="5"/>
    </row>
    <row r="282" spans="1:12" s="1" customFormat="1" x14ac:dyDescent="0.25">
      <c r="A282" s="25"/>
      <c r="B282" s="25"/>
      <c r="C282" s="26"/>
      <c r="D282" s="12" t="s">
        <v>43</v>
      </c>
      <c r="E282" s="14">
        <f t="shared" si="94"/>
        <v>0</v>
      </c>
      <c r="F282" s="14">
        <f t="shared" si="94"/>
        <v>0</v>
      </c>
      <c r="G282" s="14">
        <f t="shared" si="94"/>
        <v>0</v>
      </c>
      <c r="H282" s="14">
        <f t="shared" si="94"/>
        <v>0</v>
      </c>
      <c r="I282" s="14">
        <f t="shared" si="94"/>
        <v>0</v>
      </c>
      <c r="J282" s="14">
        <f t="shared" si="94"/>
        <v>0</v>
      </c>
      <c r="K282" s="14">
        <f t="shared" si="91"/>
        <v>0</v>
      </c>
      <c r="L282" s="5"/>
    </row>
    <row r="283" spans="1:12" s="1" customFormat="1" x14ac:dyDescent="0.25">
      <c r="A283" s="25"/>
      <c r="B283" s="25"/>
      <c r="C283" s="24" t="s">
        <v>44</v>
      </c>
      <c r="D283" s="12" t="s">
        <v>39</v>
      </c>
      <c r="E283" s="14">
        <f t="shared" ref="E283:J283" si="95">SUM(E284:E287)</f>
        <v>10937000</v>
      </c>
      <c r="F283" s="14">
        <f t="shared" si="95"/>
        <v>10937000</v>
      </c>
      <c r="G283" s="14">
        <f t="shared" si="95"/>
        <v>10937000</v>
      </c>
      <c r="H283" s="14">
        <f t="shared" si="95"/>
        <v>0</v>
      </c>
      <c r="I283" s="14">
        <f t="shared" si="95"/>
        <v>0</v>
      </c>
      <c r="J283" s="14">
        <f t="shared" si="95"/>
        <v>0</v>
      </c>
      <c r="K283" s="14">
        <f t="shared" si="91"/>
        <v>32811000</v>
      </c>
      <c r="L283" s="5"/>
    </row>
    <row r="284" spans="1:12" s="1" customFormat="1" ht="25.5" x14ac:dyDescent="0.25">
      <c r="A284" s="25"/>
      <c r="B284" s="25"/>
      <c r="C284" s="25"/>
      <c r="D284" s="12" t="s">
        <v>40</v>
      </c>
      <c r="E284" s="14">
        <v>10937000</v>
      </c>
      <c r="F284" s="14">
        <v>10937000</v>
      </c>
      <c r="G284" s="14">
        <v>10937000</v>
      </c>
      <c r="H284" s="14">
        <v>0</v>
      </c>
      <c r="I284" s="14">
        <v>0</v>
      </c>
      <c r="J284" s="14">
        <v>0</v>
      </c>
      <c r="K284" s="14">
        <f t="shared" si="91"/>
        <v>32811000</v>
      </c>
      <c r="L284" s="15" t="s">
        <v>101</v>
      </c>
    </row>
    <row r="285" spans="1:12" s="1" customFormat="1" ht="25.5" x14ac:dyDescent="0.25">
      <c r="A285" s="25"/>
      <c r="B285" s="25"/>
      <c r="C285" s="25"/>
      <c r="D285" s="12" t="s">
        <v>41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f t="shared" si="91"/>
        <v>0</v>
      </c>
      <c r="L285"/>
    </row>
    <row r="286" spans="1:12" s="1" customFormat="1" x14ac:dyDescent="0.25">
      <c r="A286" s="25"/>
      <c r="B286" s="25"/>
      <c r="C286" s="25"/>
      <c r="D286" s="12" t="s">
        <v>42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f t="shared" si="91"/>
        <v>0</v>
      </c>
      <c r="L286" s="5"/>
    </row>
    <row r="287" spans="1:12" s="1" customFormat="1" x14ac:dyDescent="0.25">
      <c r="A287" s="26"/>
      <c r="B287" s="26"/>
      <c r="C287" s="26"/>
      <c r="D287" s="12" t="s">
        <v>43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f t="shared" si="91"/>
        <v>0</v>
      </c>
      <c r="L287" s="5"/>
    </row>
    <row r="288" spans="1:12" s="1" customFormat="1" x14ac:dyDescent="0.25">
      <c r="A288" s="24" t="s">
        <v>102</v>
      </c>
      <c r="B288" s="24" t="s">
        <v>103</v>
      </c>
      <c r="C288" s="24" t="s">
        <v>38</v>
      </c>
      <c r="D288" s="12" t="s">
        <v>39</v>
      </c>
      <c r="E288" s="14">
        <f t="shared" ref="E288:J288" si="96">SUM(E289:E292)</f>
        <v>5861616.1600000001</v>
      </c>
      <c r="F288" s="14">
        <f t="shared" si="96"/>
        <v>5278787.88</v>
      </c>
      <c r="G288" s="14">
        <f t="shared" si="96"/>
        <v>5066666.67</v>
      </c>
      <c r="H288" s="14">
        <f t="shared" si="96"/>
        <v>0</v>
      </c>
      <c r="I288" s="14">
        <f t="shared" si="96"/>
        <v>0</v>
      </c>
      <c r="J288" s="14">
        <f t="shared" si="96"/>
        <v>0</v>
      </c>
      <c r="K288" s="14">
        <f t="shared" si="91"/>
        <v>16207070.709999999</v>
      </c>
      <c r="L288" s="5"/>
    </row>
    <row r="289" spans="1:12" s="1" customFormat="1" ht="25.5" x14ac:dyDescent="0.25">
      <c r="A289" s="25"/>
      <c r="B289" s="25"/>
      <c r="C289" s="25"/>
      <c r="D289" s="12" t="s">
        <v>40</v>
      </c>
      <c r="E289" s="14">
        <f t="shared" ref="E289:J292" si="97">E294</f>
        <v>0</v>
      </c>
      <c r="F289" s="14">
        <f t="shared" si="97"/>
        <v>0</v>
      </c>
      <c r="G289" s="14">
        <f t="shared" si="97"/>
        <v>0</v>
      </c>
      <c r="H289" s="14">
        <f t="shared" si="97"/>
        <v>0</v>
      </c>
      <c r="I289" s="14">
        <f t="shared" si="97"/>
        <v>0</v>
      </c>
      <c r="J289" s="14">
        <f t="shared" si="97"/>
        <v>0</v>
      </c>
      <c r="K289" s="14">
        <f t="shared" si="91"/>
        <v>0</v>
      </c>
      <c r="L289" s="5"/>
    </row>
    <row r="290" spans="1:12" s="1" customFormat="1" ht="25.5" x14ac:dyDescent="0.25">
      <c r="A290" s="25"/>
      <c r="B290" s="25"/>
      <c r="C290" s="25"/>
      <c r="D290" s="12" t="s">
        <v>41</v>
      </c>
      <c r="E290" s="14">
        <f t="shared" si="97"/>
        <v>5803000</v>
      </c>
      <c r="F290" s="14">
        <f t="shared" si="97"/>
        <v>5226000</v>
      </c>
      <c r="G290" s="14">
        <f t="shared" si="97"/>
        <v>5016000</v>
      </c>
      <c r="H290" s="14">
        <f t="shared" si="97"/>
        <v>0</v>
      </c>
      <c r="I290" s="14">
        <f t="shared" si="97"/>
        <v>0</v>
      </c>
      <c r="J290" s="14">
        <f t="shared" si="97"/>
        <v>0</v>
      </c>
      <c r="K290" s="14">
        <f t="shared" si="91"/>
        <v>16045000</v>
      </c>
      <c r="L290" s="5"/>
    </row>
    <row r="291" spans="1:12" s="1" customFormat="1" x14ac:dyDescent="0.25">
      <c r="A291" s="25"/>
      <c r="B291" s="25"/>
      <c r="C291" s="25"/>
      <c r="D291" s="12" t="s">
        <v>42</v>
      </c>
      <c r="E291" s="14">
        <f t="shared" si="97"/>
        <v>58616.160000000003</v>
      </c>
      <c r="F291" s="14">
        <f t="shared" si="97"/>
        <v>52787.88</v>
      </c>
      <c r="G291" s="14">
        <f t="shared" si="97"/>
        <v>50666.67</v>
      </c>
      <c r="H291" s="14">
        <f t="shared" si="97"/>
        <v>0</v>
      </c>
      <c r="I291" s="14">
        <f t="shared" si="97"/>
        <v>0</v>
      </c>
      <c r="J291" s="14">
        <f t="shared" si="97"/>
        <v>0</v>
      </c>
      <c r="K291" s="14">
        <f t="shared" si="91"/>
        <v>162070.71000000002</v>
      </c>
      <c r="L291" s="5" t="s">
        <v>104</v>
      </c>
    </row>
    <row r="292" spans="1:12" s="1" customFormat="1" x14ac:dyDescent="0.25">
      <c r="A292" s="25"/>
      <c r="B292" s="25"/>
      <c r="C292" s="26"/>
      <c r="D292" s="12" t="s">
        <v>43</v>
      </c>
      <c r="E292" s="14">
        <f t="shared" si="97"/>
        <v>0</v>
      </c>
      <c r="F292" s="14">
        <f t="shared" si="97"/>
        <v>0</v>
      </c>
      <c r="G292" s="14">
        <f t="shared" si="97"/>
        <v>0</v>
      </c>
      <c r="H292" s="14">
        <f t="shared" si="97"/>
        <v>0</v>
      </c>
      <c r="I292" s="14">
        <f t="shared" si="97"/>
        <v>0</v>
      </c>
      <c r="J292" s="14">
        <f t="shared" si="97"/>
        <v>0</v>
      </c>
      <c r="K292" s="14">
        <f t="shared" si="91"/>
        <v>0</v>
      </c>
      <c r="L292" s="5"/>
    </row>
    <row r="293" spans="1:12" s="1" customFormat="1" x14ac:dyDescent="0.25">
      <c r="A293" s="25"/>
      <c r="B293" s="25"/>
      <c r="C293" s="24" t="s">
        <v>44</v>
      </c>
      <c r="D293" s="12" t="s">
        <v>39</v>
      </c>
      <c r="E293" s="14">
        <f t="shared" ref="E293:J293" si="98">SUM(E294:E297)</f>
        <v>5861616.1600000001</v>
      </c>
      <c r="F293" s="14">
        <f t="shared" si="98"/>
        <v>5278787.88</v>
      </c>
      <c r="G293" s="14">
        <f t="shared" si="98"/>
        <v>5066666.67</v>
      </c>
      <c r="H293" s="14">
        <f t="shared" si="98"/>
        <v>0</v>
      </c>
      <c r="I293" s="14">
        <f t="shared" si="98"/>
        <v>0</v>
      </c>
      <c r="J293" s="14">
        <f t="shared" si="98"/>
        <v>0</v>
      </c>
      <c r="K293" s="14">
        <f t="shared" si="91"/>
        <v>16207070.709999999</v>
      </c>
      <c r="L293" s="5"/>
    </row>
    <row r="294" spans="1:12" s="1" customFormat="1" ht="25.5" x14ac:dyDescent="0.25">
      <c r="A294" s="25"/>
      <c r="B294" s="25"/>
      <c r="C294" s="25"/>
      <c r="D294" s="12" t="s">
        <v>40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f t="shared" si="91"/>
        <v>0</v>
      </c>
      <c r="L294" s="5"/>
    </row>
    <row r="295" spans="1:12" s="1" customFormat="1" ht="25.5" x14ac:dyDescent="0.25">
      <c r="A295" s="25"/>
      <c r="B295" s="25"/>
      <c r="C295" s="25"/>
      <c r="D295" s="12" t="s">
        <v>41</v>
      </c>
      <c r="E295" s="14">
        <v>5803000</v>
      </c>
      <c r="F295" s="14">
        <v>5226000</v>
      </c>
      <c r="G295" s="14">
        <v>5016000</v>
      </c>
      <c r="H295" s="14">
        <v>0</v>
      </c>
      <c r="I295" s="14">
        <v>0</v>
      </c>
      <c r="J295" s="14">
        <v>0</v>
      </c>
      <c r="K295" s="14">
        <f t="shared" si="91"/>
        <v>16045000</v>
      </c>
      <c r="L295" s="63" t="s">
        <v>105</v>
      </c>
    </row>
    <row r="296" spans="1:12" s="1" customFormat="1" x14ac:dyDescent="0.25">
      <c r="A296" s="25"/>
      <c r="B296" s="25"/>
      <c r="C296" s="25"/>
      <c r="D296" s="12" t="s">
        <v>42</v>
      </c>
      <c r="E296" s="14">
        <v>58616.160000000003</v>
      </c>
      <c r="F296" s="14">
        <v>52787.88</v>
      </c>
      <c r="G296" s="14">
        <v>50666.67</v>
      </c>
      <c r="H296" s="14">
        <v>0</v>
      </c>
      <c r="I296" s="14">
        <v>0</v>
      </c>
      <c r="J296" s="14">
        <v>0</v>
      </c>
      <c r="K296" s="14">
        <f t="shared" si="91"/>
        <v>162070.71000000002</v>
      </c>
      <c r="L296" s="63"/>
    </row>
    <row r="297" spans="1:12" s="1" customFormat="1" x14ac:dyDescent="0.25">
      <c r="A297" s="26"/>
      <c r="B297" s="26"/>
      <c r="C297" s="26"/>
      <c r="D297" s="12" t="s">
        <v>43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f t="shared" si="91"/>
        <v>0</v>
      </c>
      <c r="L297" s="5"/>
    </row>
    <row r="298" spans="1:12" s="1" customFormat="1" x14ac:dyDescent="0.25">
      <c r="A298" s="24" t="s">
        <v>106</v>
      </c>
      <c r="B298" s="24" t="s">
        <v>62</v>
      </c>
      <c r="C298" s="24" t="s">
        <v>38</v>
      </c>
      <c r="D298" s="12" t="s">
        <v>39</v>
      </c>
      <c r="E298" s="14">
        <f t="shared" ref="E298:J298" si="99">SUM(E299:E302)</f>
        <v>0</v>
      </c>
      <c r="F298" s="14">
        <f t="shared" si="99"/>
        <v>0</v>
      </c>
      <c r="G298" s="14">
        <f t="shared" si="99"/>
        <v>0</v>
      </c>
      <c r="H298" s="14">
        <f t="shared" si="99"/>
        <v>0</v>
      </c>
      <c r="I298" s="14">
        <f t="shared" si="99"/>
        <v>0</v>
      </c>
      <c r="J298" s="14">
        <f t="shared" si="99"/>
        <v>0</v>
      </c>
      <c r="K298" s="14">
        <f t="shared" si="91"/>
        <v>0</v>
      </c>
      <c r="L298" s="5"/>
    </row>
    <row r="299" spans="1:12" s="1" customFormat="1" ht="25.5" x14ac:dyDescent="0.25">
      <c r="A299" s="25"/>
      <c r="B299" s="25"/>
      <c r="C299" s="25"/>
      <c r="D299" s="12" t="s">
        <v>40</v>
      </c>
      <c r="E299" s="14">
        <f t="shared" ref="E299:J302" si="100">E304</f>
        <v>0</v>
      </c>
      <c r="F299" s="14">
        <f t="shared" si="100"/>
        <v>0</v>
      </c>
      <c r="G299" s="14">
        <f t="shared" si="100"/>
        <v>0</v>
      </c>
      <c r="H299" s="14">
        <f t="shared" si="100"/>
        <v>0</v>
      </c>
      <c r="I299" s="14">
        <f t="shared" si="100"/>
        <v>0</v>
      </c>
      <c r="J299" s="14">
        <f t="shared" si="100"/>
        <v>0</v>
      </c>
      <c r="K299" s="14">
        <f t="shared" si="91"/>
        <v>0</v>
      </c>
      <c r="L299" s="5"/>
    </row>
    <row r="300" spans="1:12" s="1" customFormat="1" ht="25.5" x14ac:dyDescent="0.25">
      <c r="A300" s="25"/>
      <c r="B300" s="25"/>
      <c r="C300" s="25"/>
      <c r="D300" s="12" t="s">
        <v>41</v>
      </c>
      <c r="E300" s="14">
        <f t="shared" si="100"/>
        <v>0</v>
      </c>
      <c r="F300" s="14">
        <f t="shared" si="100"/>
        <v>0</v>
      </c>
      <c r="G300" s="14">
        <f t="shared" si="100"/>
        <v>0</v>
      </c>
      <c r="H300" s="14">
        <f t="shared" si="100"/>
        <v>0</v>
      </c>
      <c r="I300" s="14">
        <f t="shared" si="100"/>
        <v>0</v>
      </c>
      <c r="J300" s="14">
        <f t="shared" si="100"/>
        <v>0</v>
      </c>
      <c r="K300" s="14">
        <f t="shared" si="91"/>
        <v>0</v>
      </c>
      <c r="L300" s="5"/>
    </row>
    <row r="301" spans="1:12" s="1" customFormat="1" x14ac:dyDescent="0.25">
      <c r="A301" s="25"/>
      <c r="B301" s="25"/>
      <c r="C301" s="25"/>
      <c r="D301" s="12" t="s">
        <v>42</v>
      </c>
      <c r="E301" s="14">
        <f t="shared" si="100"/>
        <v>0</v>
      </c>
      <c r="F301" s="14">
        <f t="shared" si="100"/>
        <v>0</v>
      </c>
      <c r="G301" s="14">
        <f t="shared" si="100"/>
        <v>0</v>
      </c>
      <c r="H301" s="14">
        <f t="shared" si="100"/>
        <v>0</v>
      </c>
      <c r="I301" s="14">
        <f t="shared" si="100"/>
        <v>0</v>
      </c>
      <c r="J301" s="14">
        <f t="shared" si="100"/>
        <v>0</v>
      </c>
      <c r="K301" s="14">
        <f t="shared" si="91"/>
        <v>0</v>
      </c>
      <c r="L301" s="5"/>
    </row>
    <row r="302" spans="1:12" s="1" customFormat="1" x14ac:dyDescent="0.25">
      <c r="A302" s="25"/>
      <c r="B302" s="25"/>
      <c r="C302" s="26"/>
      <c r="D302" s="12" t="s">
        <v>43</v>
      </c>
      <c r="E302" s="14">
        <f t="shared" si="100"/>
        <v>0</v>
      </c>
      <c r="F302" s="14">
        <f t="shared" si="100"/>
        <v>0</v>
      </c>
      <c r="G302" s="14">
        <f t="shared" si="100"/>
        <v>0</v>
      </c>
      <c r="H302" s="14">
        <f t="shared" si="100"/>
        <v>0</v>
      </c>
      <c r="I302" s="14">
        <f t="shared" si="100"/>
        <v>0</v>
      </c>
      <c r="J302" s="14">
        <f t="shared" si="100"/>
        <v>0</v>
      </c>
      <c r="K302" s="14">
        <f t="shared" si="91"/>
        <v>0</v>
      </c>
      <c r="L302" s="5"/>
    </row>
    <row r="303" spans="1:12" s="1" customFormat="1" x14ac:dyDescent="0.25">
      <c r="A303" s="25"/>
      <c r="B303" s="25"/>
      <c r="C303" s="24" t="s">
        <v>44</v>
      </c>
      <c r="D303" s="12" t="s">
        <v>39</v>
      </c>
      <c r="E303" s="14">
        <f t="shared" ref="E303:J303" si="101">SUM(E304:E307)</f>
        <v>0</v>
      </c>
      <c r="F303" s="14">
        <f t="shared" si="101"/>
        <v>0</v>
      </c>
      <c r="G303" s="14">
        <f t="shared" si="101"/>
        <v>0</v>
      </c>
      <c r="H303" s="14">
        <f t="shared" si="101"/>
        <v>0</v>
      </c>
      <c r="I303" s="14">
        <f t="shared" si="101"/>
        <v>0</v>
      </c>
      <c r="J303" s="14">
        <f t="shared" si="101"/>
        <v>0</v>
      </c>
      <c r="K303" s="14">
        <f t="shared" si="91"/>
        <v>0</v>
      </c>
      <c r="L303" s="5"/>
    </row>
    <row r="304" spans="1:12" s="1" customFormat="1" ht="25.5" x14ac:dyDescent="0.25">
      <c r="A304" s="25"/>
      <c r="B304" s="25"/>
      <c r="C304" s="25"/>
      <c r="D304" s="12" t="s">
        <v>40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f t="shared" ref="K304:K313" si="102">SUM(E304:J304)</f>
        <v>0</v>
      </c>
      <c r="L304" s="5"/>
    </row>
    <row r="305" spans="1:12" s="1" customFormat="1" ht="25.5" x14ac:dyDescent="0.25">
      <c r="A305" s="25"/>
      <c r="B305" s="25"/>
      <c r="C305" s="25"/>
      <c r="D305" s="12" t="s">
        <v>41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4">
        <f t="shared" si="102"/>
        <v>0</v>
      </c>
      <c r="L305" s="5"/>
    </row>
    <row r="306" spans="1:12" s="1" customFormat="1" x14ac:dyDescent="0.25">
      <c r="A306" s="25"/>
      <c r="B306" s="25"/>
      <c r="C306" s="25"/>
      <c r="D306" s="12" t="s">
        <v>42</v>
      </c>
      <c r="E306" s="1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f t="shared" si="102"/>
        <v>0</v>
      </c>
      <c r="L306" s="5"/>
    </row>
    <row r="307" spans="1:12" s="1" customFormat="1" x14ac:dyDescent="0.25">
      <c r="A307" s="26"/>
      <c r="B307" s="26"/>
      <c r="C307" s="26"/>
      <c r="D307" s="12" t="s">
        <v>43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f t="shared" si="102"/>
        <v>0</v>
      </c>
      <c r="L307" s="5"/>
    </row>
    <row r="308" spans="1:12" s="1" customFormat="1" x14ac:dyDescent="0.25">
      <c r="A308" s="24" t="s">
        <v>107</v>
      </c>
      <c r="B308" s="24" t="s">
        <v>64</v>
      </c>
      <c r="C308" s="24" t="s">
        <v>38</v>
      </c>
      <c r="D308" s="12" t="s">
        <v>39</v>
      </c>
      <c r="E308" s="14">
        <f t="shared" ref="E308:J308" si="103">SUM(E309:E312)</f>
        <v>0</v>
      </c>
      <c r="F308" s="14">
        <f t="shared" si="103"/>
        <v>0</v>
      </c>
      <c r="G308" s="14">
        <f t="shared" si="103"/>
        <v>0</v>
      </c>
      <c r="H308" s="14">
        <f t="shared" si="103"/>
        <v>0</v>
      </c>
      <c r="I308" s="14">
        <f t="shared" si="103"/>
        <v>0</v>
      </c>
      <c r="J308" s="14">
        <f t="shared" si="103"/>
        <v>0</v>
      </c>
      <c r="K308" s="14">
        <f t="shared" si="102"/>
        <v>0</v>
      </c>
      <c r="L308" s="5"/>
    </row>
    <row r="309" spans="1:12" s="1" customFormat="1" ht="25.5" x14ac:dyDescent="0.25">
      <c r="A309" s="25"/>
      <c r="B309" s="25"/>
      <c r="C309" s="25"/>
      <c r="D309" s="12" t="s">
        <v>40</v>
      </c>
      <c r="E309" s="14">
        <f t="shared" ref="E309:J312" si="104">E315</f>
        <v>0</v>
      </c>
      <c r="F309" s="14">
        <f t="shared" si="104"/>
        <v>0</v>
      </c>
      <c r="G309" s="14">
        <f t="shared" si="104"/>
        <v>0</v>
      </c>
      <c r="H309" s="14">
        <f t="shared" si="104"/>
        <v>0</v>
      </c>
      <c r="I309" s="14">
        <f t="shared" si="104"/>
        <v>0</v>
      </c>
      <c r="J309" s="14">
        <f t="shared" si="104"/>
        <v>0</v>
      </c>
      <c r="K309" s="14">
        <f t="shared" si="102"/>
        <v>0</v>
      </c>
      <c r="L309" s="5"/>
    </row>
    <row r="310" spans="1:12" s="1" customFormat="1" ht="25.5" x14ac:dyDescent="0.25">
      <c r="A310" s="25"/>
      <c r="B310" s="25"/>
      <c r="C310" s="25"/>
      <c r="D310" s="12" t="s">
        <v>41</v>
      </c>
      <c r="E310" s="14">
        <f t="shared" si="104"/>
        <v>0</v>
      </c>
      <c r="F310" s="14">
        <f t="shared" si="104"/>
        <v>0</v>
      </c>
      <c r="G310" s="14">
        <f t="shared" si="104"/>
        <v>0</v>
      </c>
      <c r="H310" s="14">
        <f t="shared" si="104"/>
        <v>0</v>
      </c>
      <c r="I310" s="14">
        <f t="shared" si="104"/>
        <v>0</v>
      </c>
      <c r="J310" s="14">
        <f t="shared" si="104"/>
        <v>0</v>
      </c>
      <c r="K310" s="14">
        <f t="shared" si="102"/>
        <v>0</v>
      </c>
      <c r="L310" s="5"/>
    </row>
    <row r="311" spans="1:12" s="1" customFormat="1" x14ac:dyDescent="0.25">
      <c r="A311" s="25"/>
      <c r="B311" s="25"/>
      <c r="C311" s="25"/>
      <c r="D311" s="12" t="s">
        <v>42</v>
      </c>
      <c r="E311" s="14">
        <f t="shared" si="104"/>
        <v>0</v>
      </c>
      <c r="F311" s="14">
        <f t="shared" si="104"/>
        <v>0</v>
      </c>
      <c r="G311" s="14">
        <f t="shared" si="104"/>
        <v>0</v>
      </c>
      <c r="H311" s="14">
        <f t="shared" si="104"/>
        <v>0</v>
      </c>
      <c r="I311" s="14">
        <f t="shared" si="104"/>
        <v>0</v>
      </c>
      <c r="J311" s="14">
        <f t="shared" si="104"/>
        <v>0</v>
      </c>
      <c r="K311" s="14">
        <f t="shared" si="102"/>
        <v>0</v>
      </c>
      <c r="L311" s="5"/>
    </row>
    <row r="312" spans="1:12" s="1" customFormat="1" x14ac:dyDescent="0.25">
      <c r="A312" s="25"/>
      <c r="B312" s="25"/>
      <c r="C312" s="26"/>
      <c r="D312" s="12" t="s">
        <v>43</v>
      </c>
      <c r="E312" s="14">
        <f t="shared" si="104"/>
        <v>0</v>
      </c>
      <c r="F312" s="14">
        <f t="shared" si="104"/>
        <v>0</v>
      </c>
      <c r="G312" s="14">
        <f t="shared" si="104"/>
        <v>0</v>
      </c>
      <c r="H312" s="14">
        <f t="shared" si="104"/>
        <v>0</v>
      </c>
      <c r="I312" s="14">
        <f t="shared" si="104"/>
        <v>0</v>
      </c>
      <c r="J312" s="14">
        <f t="shared" si="104"/>
        <v>0</v>
      </c>
      <c r="K312" s="14">
        <f t="shared" si="102"/>
        <v>0</v>
      </c>
      <c r="L312" s="5"/>
    </row>
    <row r="313" spans="1:12" s="1" customFormat="1" x14ac:dyDescent="0.25">
      <c r="A313" s="25"/>
      <c r="B313" s="25"/>
      <c r="C313" s="24" t="s">
        <v>44</v>
      </c>
      <c r="D313" s="24" t="s">
        <v>39</v>
      </c>
      <c r="E313" s="61">
        <f t="shared" ref="E313:J313" si="105">SUM(E315:E318)</f>
        <v>0</v>
      </c>
      <c r="F313" s="61">
        <f t="shared" si="105"/>
        <v>0</v>
      </c>
      <c r="G313" s="61">
        <f t="shared" si="105"/>
        <v>0</v>
      </c>
      <c r="H313" s="61">
        <f t="shared" si="105"/>
        <v>0</v>
      </c>
      <c r="I313" s="61">
        <f t="shared" si="105"/>
        <v>0</v>
      </c>
      <c r="J313" s="61">
        <f t="shared" si="105"/>
        <v>0</v>
      </c>
      <c r="K313" s="61">
        <f t="shared" si="102"/>
        <v>0</v>
      </c>
      <c r="L313" s="5"/>
    </row>
    <row r="314" spans="1:12" s="1" customFormat="1" x14ac:dyDescent="0.25">
      <c r="A314" s="25"/>
      <c r="B314" s="25"/>
      <c r="C314" s="25"/>
      <c r="D314" s="26"/>
      <c r="E314" s="62"/>
      <c r="F314" s="62"/>
      <c r="G314" s="62"/>
      <c r="H314" s="62"/>
      <c r="I314" s="62"/>
      <c r="J314" s="62"/>
      <c r="K314" s="62"/>
      <c r="L314" s="5"/>
    </row>
    <row r="315" spans="1:12" s="1" customFormat="1" ht="25.5" x14ac:dyDescent="0.25">
      <c r="A315" s="25"/>
      <c r="B315" s="25"/>
      <c r="C315" s="25"/>
      <c r="D315" s="12" t="s">
        <v>40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f t="shared" ref="K315:K338" si="106">SUM(E315:J315)</f>
        <v>0</v>
      </c>
      <c r="L315" s="5"/>
    </row>
    <row r="316" spans="1:12" s="1" customFormat="1" ht="25.5" x14ac:dyDescent="0.25">
      <c r="A316" s="25"/>
      <c r="B316" s="25"/>
      <c r="C316" s="25"/>
      <c r="D316" s="12" t="s">
        <v>41</v>
      </c>
      <c r="E316" s="1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f t="shared" si="106"/>
        <v>0</v>
      </c>
      <c r="L316" s="5"/>
    </row>
    <row r="317" spans="1:12" s="1" customFormat="1" x14ac:dyDescent="0.25">
      <c r="A317" s="25"/>
      <c r="B317" s="25"/>
      <c r="C317" s="25"/>
      <c r="D317" s="12" t="s">
        <v>42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f t="shared" si="106"/>
        <v>0</v>
      </c>
      <c r="L317" s="5"/>
    </row>
    <row r="318" spans="1:12" s="1" customFormat="1" x14ac:dyDescent="0.25">
      <c r="A318" s="26"/>
      <c r="B318" s="26"/>
      <c r="C318" s="26"/>
      <c r="D318" s="12" t="s">
        <v>43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4">
        <v>0</v>
      </c>
      <c r="K318" s="14">
        <f t="shared" si="106"/>
        <v>0</v>
      </c>
      <c r="L318" s="5"/>
    </row>
    <row r="319" spans="1:12" s="1" customFormat="1" x14ac:dyDescent="0.25">
      <c r="A319" s="24" t="s">
        <v>108</v>
      </c>
      <c r="B319" s="24" t="s">
        <v>109</v>
      </c>
      <c r="C319" s="24" t="s">
        <v>38</v>
      </c>
      <c r="D319" s="12" t="s">
        <v>39</v>
      </c>
      <c r="E319" s="14">
        <f t="shared" ref="E319:J319" si="107">SUM(E320:E323)</f>
        <v>722000</v>
      </c>
      <c r="F319" s="14">
        <f t="shared" si="107"/>
        <v>727000</v>
      </c>
      <c r="G319" s="14">
        <f t="shared" si="107"/>
        <v>727000</v>
      </c>
      <c r="H319" s="14">
        <f t="shared" si="107"/>
        <v>0</v>
      </c>
      <c r="I319" s="14">
        <f t="shared" si="107"/>
        <v>0</v>
      </c>
      <c r="J319" s="14">
        <f t="shared" si="107"/>
        <v>0</v>
      </c>
      <c r="K319" s="14">
        <f t="shared" si="106"/>
        <v>2176000</v>
      </c>
      <c r="L319" s="5"/>
    </row>
    <row r="320" spans="1:12" s="1" customFormat="1" ht="25.5" x14ac:dyDescent="0.25">
      <c r="A320" s="25"/>
      <c r="B320" s="25"/>
      <c r="C320" s="25"/>
      <c r="D320" s="12" t="s">
        <v>40</v>
      </c>
      <c r="E320" s="14">
        <f t="shared" ref="E320:J323" si="108">E325</f>
        <v>714780</v>
      </c>
      <c r="F320" s="14">
        <f t="shared" si="108"/>
        <v>719730</v>
      </c>
      <c r="G320" s="14">
        <f t="shared" si="108"/>
        <v>719730</v>
      </c>
      <c r="H320" s="14">
        <f t="shared" si="108"/>
        <v>0</v>
      </c>
      <c r="I320" s="14">
        <f t="shared" si="108"/>
        <v>0</v>
      </c>
      <c r="J320" s="14">
        <f t="shared" si="108"/>
        <v>0</v>
      </c>
      <c r="K320" s="14">
        <f t="shared" si="106"/>
        <v>2154240</v>
      </c>
      <c r="L320" s="5"/>
    </row>
    <row r="321" spans="1:12" s="1" customFormat="1" ht="25.5" x14ac:dyDescent="0.25">
      <c r="A321" s="25"/>
      <c r="B321" s="25"/>
      <c r="C321" s="25"/>
      <c r="D321" s="12" t="s">
        <v>41</v>
      </c>
      <c r="E321" s="14">
        <f t="shared" si="108"/>
        <v>7220</v>
      </c>
      <c r="F321" s="14">
        <f t="shared" si="108"/>
        <v>7270</v>
      </c>
      <c r="G321" s="14">
        <f t="shared" si="108"/>
        <v>7270</v>
      </c>
      <c r="H321" s="14">
        <f t="shared" si="108"/>
        <v>0</v>
      </c>
      <c r="I321" s="14">
        <f t="shared" si="108"/>
        <v>0</v>
      </c>
      <c r="J321" s="14">
        <f t="shared" si="108"/>
        <v>0</v>
      </c>
      <c r="K321" s="14">
        <f t="shared" si="106"/>
        <v>21760</v>
      </c>
      <c r="L321" s="5"/>
    </row>
    <row r="322" spans="1:12" s="1" customFormat="1" x14ac:dyDescent="0.25">
      <c r="A322" s="25"/>
      <c r="B322" s="25"/>
      <c r="C322" s="25"/>
      <c r="D322" s="12" t="s">
        <v>42</v>
      </c>
      <c r="E322" s="14">
        <f t="shared" si="108"/>
        <v>0</v>
      </c>
      <c r="F322" s="14">
        <f t="shared" si="108"/>
        <v>0</v>
      </c>
      <c r="G322" s="14">
        <f t="shared" si="108"/>
        <v>0</v>
      </c>
      <c r="H322" s="14">
        <f t="shared" si="108"/>
        <v>0</v>
      </c>
      <c r="I322" s="14">
        <f t="shared" si="108"/>
        <v>0</v>
      </c>
      <c r="J322" s="14">
        <f t="shared" si="108"/>
        <v>0</v>
      </c>
      <c r="K322" s="14">
        <f t="shared" si="106"/>
        <v>0</v>
      </c>
      <c r="L322" s="5"/>
    </row>
    <row r="323" spans="1:12" s="1" customFormat="1" x14ac:dyDescent="0.25">
      <c r="A323" s="25"/>
      <c r="B323" s="25"/>
      <c r="C323" s="26"/>
      <c r="D323" s="12" t="s">
        <v>43</v>
      </c>
      <c r="E323" s="14">
        <f t="shared" si="108"/>
        <v>0</v>
      </c>
      <c r="F323" s="14">
        <f t="shared" si="108"/>
        <v>0</v>
      </c>
      <c r="G323" s="14">
        <f t="shared" si="108"/>
        <v>0</v>
      </c>
      <c r="H323" s="14">
        <f t="shared" si="108"/>
        <v>0</v>
      </c>
      <c r="I323" s="14">
        <f t="shared" si="108"/>
        <v>0</v>
      </c>
      <c r="J323" s="14">
        <f t="shared" si="108"/>
        <v>0</v>
      </c>
      <c r="K323" s="14">
        <f t="shared" si="106"/>
        <v>0</v>
      </c>
      <c r="L323" s="5"/>
    </row>
    <row r="324" spans="1:12" s="1" customFormat="1" x14ac:dyDescent="0.25">
      <c r="A324" s="25"/>
      <c r="B324" s="25"/>
      <c r="C324" s="24" t="s">
        <v>44</v>
      </c>
      <c r="D324" s="12" t="s">
        <v>39</v>
      </c>
      <c r="E324" s="14">
        <f t="shared" ref="E324:J324" si="109">SUM(E325:E328)</f>
        <v>722000</v>
      </c>
      <c r="F324" s="14">
        <f t="shared" si="109"/>
        <v>727000</v>
      </c>
      <c r="G324" s="14">
        <f t="shared" si="109"/>
        <v>727000</v>
      </c>
      <c r="H324" s="14">
        <f t="shared" si="109"/>
        <v>0</v>
      </c>
      <c r="I324" s="14">
        <f t="shared" si="109"/>
        <v>0</v>
      </c>
      <c r="J324" s="14">
        <f t="shared" si="109"/>
        <v>0</v>
      </c>
      <c r="K324" s="14">
        <f t="shared" si="106"/>
        <v>2176000</v>
      </c>
      <c r="L324" s="5"/>
    </row>
    <row r="325" spans="1:12" s="1" customFormat="1" ht="25.5" x14ac:dyDescent="0.25">
      <c r="A325" s="25"/>
      <c r="B325" s="25"/>
      <c r="C325" s="25"/>
      <c r="D325" s="12" t="s">
        <v>40</v>
      </c>
      <c r="E325" s="14">
        <v>714780</v>
      </c>
      <c r="F325" s="14">
        <v>719730</v>
      </c>
      <c r="G325" s="14">
        <v>719730</v>
      </c>
      <c r="H325" s="14">
        <v>0</v>
      </c>
      <c r="I325" s="14">
        <v>0</v>
      </c>
      <c r="J325" s="14">
        <v>0</v>
      </c>
      <c r="K325" s="14">
        <f t="shared" si="106"/>
        <v>2154240</v>
      </c>
      <c r="L325" s="5" t="s">
        <v>110</v>
      </c>
    </row>
    <row r="326" spans="1:12" s="1" customFormat="1" ht="25.5" x14ac:dyDescent="0.25">
      <c r="A326" s="25"/>
      <c r="B326" s="25"/>
      <c r="C326" s="25"/>
      <c r="D326" s="12" t="s">
        <v>41</v>
      </c>
      <c r="E326" s="14">
        <v>7220</v>
      </c>
      <c r="F326" s="14">
        <v>7270</v>
      </c>
      <c r="G326" s="14">
        <v>7270</v>
      </c>
      <c r="H326" s="14">
        <v>0</v>
      </c>
      <c r="I326" s="14">
        <v>0</v>
      </c>
      <c r="J326" s="14">
        <v>0</v>
      </c>
      <c r="K326" s="14">
        <f t="shared" si="106"/>
        <v>21760</v>
      </c>
      <c r="L326" s="15" t="s">
        <v>110</v>
      </c>
    </row>
    <row r="327" spans="1:12" s="1" customFormat="1" x14ac:dyDescent="0.25">
      <c r="A327" s="25"/>
      <c r="B327" s="25"/>
      <c r="C327" s="25"/>
      <c r="D327" s="12" t="s">
        <v>42</v>
      </c>
      <c r="E327" s="1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f t="shared" si="106"/>
        <v>0</v>
      </c>
      <c r="L327" s="5"/>
    </row>
    <row r="328" spans="1:12" s="1" customFormat="1" x14ac:dyDescent="0.25">
      <c r="A328" s="26"/>
      <c r="B328" s="26"/>
      <c r="C328" s="26"/>
      <c r="D328" s="12" t="s">
        <v>43</v>
      </c>
      <c r="E328" s="1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f t="shared" si="106"/>
        <v>0</v>
      </c>
      <c r="L328" s="5"/>
    </row>
    <row r="329" spans="1:12" s="1" customFormat="1" x14ac:dyDescent="0.25">
      <c r="A329" s="30" t="s">
        <v>111</v>
      </c>
      <c r="B329" s="37" t="s">
        <v>196</v>
      </c>
      <c r="C329" s="30" t="s">
        <v>38</v>
      </c>
      <c r="D329" s="12" t="s">
        <v>39</v>
      </c>
      <c r="E329" s="14">
        <f t="shared" ref="E329:J329" si="110">SUM(E330:E333)</f>
        <v>234000</v>
      </c>
      <c r="F329" s="14">
        <f t="shared" si="110"/>
        <v>234000</v>
      </c>
      <c r="G329" s="14">
        <f t="shared" si="110"/>
        <v>234000</v>
      </c>
      <c r="H329" s="14">
        <f t="shared" si="110"/>
        <v>0</v>
      </c>
      <c r="I329" s="14">
        <f t="shared" si="110"/>
        <v>0</v>
      </c>
      <c r="J329" s="14">
        <f t="shared" si="110"/>
        <v>0</v>
      </c>
      <c r="K329" s="14">
        <f t="shared" si="106"/>
        <v>702000</v>
      </c>
      <c r="L329" s="5"/>
    </row>
    <row r="330" spans="1:12" s="1" customFormat="1" ht="25.5" x14ac:dyDescent="0.25">
      <c r="A330" s="31"/>
      <c r="B330" s="38"/>
      <c r="C330" s="31"/>
      <c r="D330" s="12" t="s">
        <v>40</v>
      </c>
      <c r="E330" s="14">
        <f t="shared" ref="E330:J333" si="111">E335</f>
        <v>234000</v>
      </c>
      <c r="F330" s="14">
        <f t="shared" si="111"/>
        <v>234000</v>
      </c>
      <c r="G330" s="14">
        <f t="shared" si="111"/>
        <v>234000</v>
      </c>
      <c r="H330" s="14">
        <f t="shared" si="111"/>
        <v>0</v>
      </c>
      <c r="I330" s="14">
        <f t="shared" si="111"/>
        <v>0</v>
      </c>
      <c r="J330" s="14">
        <f t="shared" si="111"/>
        <v>0</v>
      </c>
      <c r="K330" s="14">
        <f t="shared" si="106"/>
        <v>702000</v>
      </c>
      <c r="L330" s="5"/>
    </row>
    <row r="331" spans="1:12" s="1" customFormat="1" ht="25.5" x14ac:dyDescent="0.25">
      <c r="A331" s="31"/>
      <c r="B331" s="38"/>
      <c r="C331" s="31"/>
      <c r="D331" s="12" t="s">
        <v>41</v>
      </c>
      <c r="E331" s="14">
        <f t="shared" si="111"/>
        <v>0</v>
      </c>
      <c r="F331" s="14">
        <f t="shared" si="111"/>
        <v>0</v>
      </c>
      <c r="G331" s="14">
        <f t="shared" si="111"/>
        <v>0</v>
      </c>
      <c r="H331" s="14">
        <f t="shared" si="111"/>
        <v>0</v>
      </c>
      <c r="I331" s="14">
        <f t="shared" si="111"/>
        <v>0</v>
      </c>
      <c r="J331" s="14">
        <f t="shared" si="111"/>
        <v>0</v>
      </c>
      <c r="K331" s="14">
        <f t="shared" si="106"/>
        <v>0</v>
      </c>
      <c r="L331" s="5"/>
    </row>
    <row r="332" spans="1:12" s="1" customFormat="1" x14ac:dyDescent="0.25">
      <c r="A332" s="31"/>
      <c r="B332" s="38"/>
      <c r="C332" s="31"/>
      <c r="D332" s="12" t="s">
        <v>42</v>
      </c>
      <c r="E332" s="14">
        <f t="shared" si="111"/>
        <v>0</v>
      </c>
      <c r="F332" s="14">
        <f t="shared" si="111"/>
        <v>0</v>
      </c>
      <c r="G332" s="14">
        <f t="shared" si="111"/>
        <v>0</v>
      </c>
      <c r="H332" s="14">
        <f t="shared" si="111"/>
        <v>0</v>
      </c>
      <c r="I332" s="14">
        <f t="shared" si="111"/>
        <v>0</v>
      </c>
      <c r="J332" s="14">
        <f t="shared" si="111"/>
        <v>0</v>
      </c>
      <c r="K332" s="14">
        <f t="shared" si="106"/>
        <v>0</v>
      </c>
      <c r="L332" s="5"/>
    </row>
    <row r="333" spans="1:12" s="1" customFormat="1" x14ac:dyDescent="0.25">
      <c r="A333" s="31"/>
      <c r="B333" s="38"/>
      <c r="C333" s="31"/>
      <c r="D333" s="12" t="s">
        <v>43</v>
      </c>
      <c r="E333" s="14">
        <f t="shared" si="111"/>
        <v>0</v>
      </c>
      <c r="F333" s="14">
        <f t="shared" si="111"/>
        <v>0</v>
      </c>
      <c r="G333" s="14">
        <f t="shared" si="111"/>
        <v>0</v>
      </c>
      <c r="H333" s="14">
        <f t="shared" si="111"/>
        <v>0</v>
      </c>
      <c r="I333" s="14">
        <f t="shared" si="111"/>
        <v>0</v>
      </c>
      <c r="J333" s="14">
        <f t="shared" si="111"/>
        <v>0</v>
      </c>
      <c r="K333" s="14">
        <f t="shared" si="106"/>
        <v>0</v>
      </c>
      <c r="L333" s="5"/>
    </row>
    <row r="334" spans="1:12" s="1" customFormat="1" x14ac:dyDescent="0.25">
      <c r="A334" s="31"/>
      <c r="B334" s="38"/>
      <c r="C334" s="30" t="s">
        <v>44</v>
      </c>
      <c r="D334" s="12" t="s">
        <v>39</v>
      </c>
      <c r="E334" s="14">
        <f t="shared" ref="E334:J334" si="112">SUM(E335:E338)</f>
        <v>234000</v>
      </c>
      <c r="F334" s="14">
        <f t="shared" si="112"/>
        <v>234000</v>
      </c>
      <c r="G334" s="14">
        <f t="shared" si="112"/>
        <v>234000</v>
      </c>
      <c r="H334" s="14">
        <f t="shared" si="112"/>
        <v>0</v>
      </c>
      <c r="I334" s="14">
        <f t="shared" si="112"/>
        <v>0</v>
      </c>
      <c r="J334" s="14">
        <f t="shared" si="112"/>
        <v>0</v>
      </c>
      <c r="K334" s="14">
        <f t="shared" si="106"/>
        <v>702000</v>
      </c>
      <c r="L334" s="5"/>
    </row>
    <row r="335" spans="1:12" s="1" customFormat="1" ht="25.5" x14ac:dyDescent="0.25">
      <c r="A335" s="31"/>
      <c r="B335" s="38"/>
      <c r="C335" s="31"/>
      <c r="D335" s="12" t="s">
        <v>40</v>
      </c>
      <c r="E335" s="14">
        <v>234000</v>
      </c>
      <c r="F335" s="14">
        <v>234000</v>
      </c>
      <c r="G335" s="14">
        <v>234000</v>
      </c>
      <c r="H335" s="14">
        <v>0</v>
      </c>
      <c r="I335" s="14">
        <v>0</v>
      </c>
      <c r="J335" s="14">
        <v>0</v>
      </c>
      <c r="K335" s="14">
        <f t="shared" si="106"/>
        <v>702000</v>
      </c>
      <c r="L335" s="5" t="s">
        <v>112</v>
      </c>
    </row>
    <row r="336" spans="1:12" s="1" customFormat="1" ht="25.5" x14ac:dyDescent="0.25">
      <c r="A336" s="31"/>
      <c r="B336" s="38"/>
      <c r="C336" s="31"/>
      <c r="D336" s="12" t="s">
        <v>41</v>
      </c>
      <c r="E336" s="1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f t="shared" si="106"/>
        <v>0</v>
      </c>
      <c r="L336" s="5"/>
    </row>
    <row r="337" spans="1:12" s="1" customFormat="1" x14ac:dyDescent="0.25">
      <c r="A337" s="31"/>
      <c r="B337" s="38"/>
      <c r="C337" s="31"/>
      <c r="D337" s="12" t="s">
        <v>42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f t="shared" si="106"/>
        <v>0</v>
      </c>
      <c r="L337" s="5"/>
    </row>
    <row r="338" spans="1:12" s="1" customFormat="1" x14ac:dyDescent="0.25">
      <c r="A338" s="31"/>
      <c r="B338" s="38"/>
      <c r="C338" s="31"/>
      <c r="D338" s="12" t="s">
        <v>43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f t="shared" si="106"/>
        <v>0</v>
      </c>
      <c r="L338" s="5"/>
    </row>
    <row r="339" spans="1:12" s="1" customFormat="1" x14ac:dyDescent="0.25">
      <c r="A339" s="30" t="s">
        <v>113</v>
      </c>
      <c r="B339" s="30" t="s">
        <v>114</v>
      </c>
      <c r="C339" s="30" t="s">
        <v>38</v>
      </c>
      <c r="D339" s="12" t="s">
        <v>39</v>
      </c>
      <c r="E339" s="14">
        <f t="shared" ref="E339:K343" si="113">E344</f>
        <v>0</v>
      </c>
      <c r="F339" s="14">
        <f t="shared" si="113"/>
        <v>0</v>
      </c>
      <c r="G339" s="14">
        <f t="shared" si="113"/>
        <v>30621732.84</v>
      </c>
      <c r="H339" s="14">
        <f t="shared" si="113"/>
        <v>0</v>
      </c>
      <c r="I339" s="14">
        <f t="shared" si="113"/>
        <v>0</v>
      </c>
      <c r="J339" s="14">
        <f t="shared" si="113"/>
        <v>0</v>
      </c>
      <c r="K339" s="14">
        <f t="shared" si="113"/>
        <v>30621732.84</v>
      </c>
      <c r="L339" s="5"/>
    </row>
    <row r="340" spans="1:12" s="1" customFormat="1" ht="25.5" x14ac:dyDescent="0.25">
      <c r="A340" s="31"/>
      <c r="B340" s="31"/>
      <c r="C340" s="31"/>
      <c r="D340" s="12" t="s">
        <v>40</v>
      </c>
      <c r="E340" s="14">
        <f t="shared" si="113"/>
        <v>0</v>
      </c>
      <c r="F340" s="14">
        <f t="shared" si="113"/>
        <v>0</v>
      </c>
      <c r="G340" s="14">
        <f t="shared" si="113"/>
        <v>30591111.109999999</v>
      </c>
      <c r="H340" s="14">
        <f t="shared" si="113"/>
        <v>0</v>
      </c>
      <c r="I340" s="14">
        <f t="shared" si="113"/>
        <v>0</v>
      </c>
      <c r="J340" s="14">
        <f t="shared" si="113"/>
        <v>0</v>
      </c>
      <c r="K340" s="14">
        <f t="shared" si="113"/>
        <v>30591111.109999999</v>
      </c>
      <c r="L340" s="5"/>
    </row>
    <row r="341" spans="1:12" s="1" customFormat="1" ht="25.5" x14ac:dyDescent="0.25">
      <c r="A341" s="31"/>
      <c r="B341" s="31"/>
      <c r="C341" s="31"/>
      <c r="D341" s="12" t="s">
        <v>41</v>
      </c>
      <c r="E341" s="14">
        <f t="shared" si="113"/>
        <v>0</v>
      </c>
      <c r="F341" s="14">
        <f t="shared" si="113"/>
        <v>0</v>
      </c>
      <c r="G341" s="14">
        <f t="shared" si="113"/>
        <v>30621.73000000004</v>
      </c>
      <c r="H341" s="14">
        <f t="shared" si="113"/>
        <v>0</v>
      </c>
      <c r="I341" s="14">
        <f t="shared" si="113"/>
        <v>0</v>
      </c>
      <c r="J341" s="14">
        <f t="shared" si="113"/>
        <v>0</v>
      </c>
      <c r="K341" s="14">
        <f t="shared" si="113"/>
        <v>30621.73000000004</v>
      </c>
      <c r="L341" s="5"/>
    </row>
    <row r="342" spans="1:12" s="1" customFormat="1" x14ac:dyDescent="0.25">
      <c r="A342" s="31"/>
      <c r="B342" s="31"/>
      <c r="C342" s="31"/>
      <c r="D342" s="12" t="s">
        <v>42</v>
      </c>
      <c r="E342" s="14">
        <f t="shared" si="113"/>
        <v>0</v>
      </c>
      <c r="F342" s="14">
        <f t="shared" si="113"/>
        <v>0</v>
      </c>
      <c r="G342" s="14">
        <f t="shared" si="113"/>
        <v>0</v>
      </c>
      <c r="H342" s="14">
        <f t="shared" si="113"/>
        <v>0</v>
      </c>
      <c r="I342" s="14">
        <f t="shared" si="113"/>
        <v>0</v>
      </c>
      <c r="J342" s="14">
        <f t="shared" si="113"/>
        <v>0</v>
      </c>
      <c r="K342" s="14">
        <f t="shared" si="113"/>
        <v>0</v>
      </c>
      <c r="L342" s="5"/>
    </row>
    <row r="343" spans="1:12" s="1" customFormat="1" x14ac:dyDescent="0.25">
      <c r="A343" s="31"/>
      <c r="B343" s="31"/>
      <c r="C343" s="31"/>
      <c r="D343" s="12" t="s">
        <v>43</v>
      </c>
      <c r="E343" s="14">
        <f t="shared" si="113"/>
        <v>0</v>
      </c>
      <c r="F343" s="14">
        <f t="shared" si="113"/>
        <v>0</v>
      </c>
      <c r="G343" s="14">
        <f t="shared" si="113"/>
        <v>0</v>
      </c>
      <c r="H343" s="14">
        <f t="shared" si="113"/>
        <v>0</v>
      </c>
      <c r="I343" s="14">
        <f t="shared" si="113"/>
        <v>0</v>
      </c>
      <c r="J343" s="14">
        <f t="shared" si="113"/>
        <v>0</v>
      </c>
      <c r="K343" s="14">
        <f t="shared" si="113"/>
        <v>0</v>
      </c>
      <c r="L343" s="5"/>
    </row>
    <row r="344" spans="1:12" s="1" customFormat="1" x14ac:dyDescent="0.25">
      <c r="A344" s="31"/>
      <c r="B344" s="31"/>
      <c r="C344" s="30" t="s">
        <v>50</v>
      </c>
      <c r="D344" s="12" t="s">
        <v>39</v>
      </c>
      <c r="E344" s="14">
        <f t="shared" ref="E344:K344" si="114">E345+E346+E347+E348</f>
        <v>0</v>
      </c>
      <c r="F344" s="14">
        <f t="shared" si="114"/>
        <v>0</v>
      </c>
      <c r="G344" s="14">
        <f t="shared" si="114"/>
        <v>30621732.84</v>
      </c>
      <c r="H344" s="14">
        <f t="shared" si="114"/>
        <v>0</v>
      </c>
      <c r="I344" s="14">
        <f t="shared" si="114"/>
        <v>0</v>
      </c>
      <c r="J344" s="14">
        <f t="shared" si="114"/>
        <v>0</v>
      </c>
      <c r="K344" s="14">
        <f t="shared" si="114"/>
        <v>30621732.84</v>
      </c>
      <c r="L344" s="5"/>
    </row>
    <row r="345" spans="1:12" s="1" customFormat="1" ht="25.5" x14ac:dyDescent="0.25">
      <c r="A345" s="31"/>
      <c r="B345" s="31"/>
      <c r="C345" s="31"/>
      <c r="D345" s="12" t="s">
        <v>40</v>
      </c>
      <c r="E345" s="14">
        <v>0</v>
      </c>
      <c r="F345" s="14">
        <v>0</v>
      </c>
      <c r="G345" s="14">
        <f>30903000-311888.89</f>
        <v>30591111.109999999</v>
      </c>
      <c r="H345" s="14">
        <v>0</v>
      </c>
      <c r="I345" s="14">
        <v>0</v>
      </c>
      <c r="J345" s="14">
        <v>0</v>
      </c>
      <c r="K345" s="14">
        <f>E345+F345+G345+H345+I345+J345</f>
        <v>30591111.109999999</v>
      </c>
      <c r="L345" s="5" t="s">
        <v>115</v>
      </c>
    </row>
    <row r="346" spans="1:12" s="1" customFormat="1" ht="25.5" x14ac:dyDescent="0.25">
      <c r="A346" s="31"/>
      <c r="B346" s="31"/>
      <c r="C346" s="31"/>
      <c r="D346" s="12" t="s">
        <v>41</v>
      </c>
      <c r="E346" s="14">
        <v>0</v>
      </c>
      <c r="F346" s="14">
        <v>0</v>
      </c>
      <c r="G346" s="14">
        <f>312151.52-281529.79</f>
        <v>30621.73000000004</v>
      </c>
      <c r="H346" s="14">
        <v>0</v>
      </c>
      <c r="I346" s="14">
        <v>0</v>
      </c>
      <c r="J346" s="14">
        <v>0</v>
      </c>
      <c r="K346" s="14">
        <f>E346+F346+G346+H346+I346+J346</f>
        <v>30621.73000000004</v>
      </c>
      <c r="L346" s="5"/>
    </row>
    <row r="347" spans="1:12" s="1" customFormat="1" x14ac:dyDescent="0.25">
      <c r="A347" s="31"/>
      <c r="B347" s="31"/>
      <c r="C347" s="31"/>
      <c r="D347" s="12" t="s">
        <v>42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f>E347+F347+G347+H347+I347+J347</f>
        <v>0</v>
      </c>
      <c r="L347" s="5"/>
    </row>
    <row r="348" spans="1:12" s="1" customFormat="1" x14ac:dyDescent="0.25">
      <c r="A348" s="31"/>
      <c r="B348" s="31"/>
      <c r="C348" s="31"/>
      <c r="D348" s="12" t="s">
        <v>43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f>E348+F348+G348+H348+I348+J348</f>
        <v>0</v>
      </c>
      <c r="L348" s="5"/>
    </row>
    <row r="349" spans="1:12" s="1" customFormat="1" x14ac:dyDescent="0.25">
      <c r="A349" s="30" t="s">
        <v>116</v>
      </c>
      <c r="B349" s="30" t="s">
        <v>117</v>
      </c>
      <c r="C349" s="30" t="s">
        <v>38</v>
      </c>
      <c r="D349" s="12" t="s">
        <v>39</v>
      </c>
      <c r="E349" s="14">
        <f t="shared" ref="E349:K353" si="115">E354</f>
        <v>33000</v>
      </c>
      <c r="F349" s="14">
        <f t="shared" si="115"/>
        <v>0</v>
      </c>
      <c r="G349" s="14">
        <f t="shared" si="115"/>
        <v>0</v>
      </c>
      <c r="H349" s="14">
        <f t="shared" si="115"/>
        <v>0</v>
      </c>
      <c r="I349" s="14">
        <f t="shared" si="115"/>
        <v>0</v>
      </c>
      <c r="J349" s="14">
        <f t="shared" si="115"/>
        <v>0</v>
      </c>
      <c r="K349" s="14">
        <f t="shared" si="115"/>
        <v>33000</v>
      </c>
      <c r="L349" s="5"/>
    </row>
    <row r="350" spans="1:12" s="1" customFormat="1" ht="25.5" x14ac:dyDescent="0.25">
      <c r="A350" s="31"/>
      <c r="B350" s="31"/>
      <c r="C350" s="31"/>
      <c r="D350" s="12" t="s">
        <v>40</v>
      </c>
      <c r="E350" s="14">
        <f t="shared" si="115"/>
        <v>0</v>
      </c>
      <c r="F350" s="14">
        <f t="shared" si="115"/>
        <v>0</v>
      </c>
      <c r="G350" s="14">
        <f t="shared" si="115"/>
        <v>0</v>
      </c>
      <c r="H350" s="14">
        <f t="shared" si="115"/>
        <v>0</v>
      </c>
      <c r="I350" s="14">
        <f t="shared" si="115"/>
        <v>0</v>
      </c>
      <c r="J350" s="14">
        <f t="shared" si="115"/>
        <v>0</v>
      </c>
      <c r="K350" s="14">
        <f t="shared" si="115"/>
        <v>0</v>
      </c>
      <c r="L350" s="5"/>
    </row>
    <row r="351" spans="1:12" s="1" customFormat="1" ht="25.5" x14ac:dyDescent="0.25">
      <c r="A351" s="31"/>
      <c r="B351" s="31"/>
      <c r="C351" s="31"/>
      <c r="D351" s="12" t="s">
        <v>41</v>
      </c>
      <c r="E351" s="14">
        <f t="shared" si="115"/>
        <v>0</v>
      </c>
      <c r="F351" s="14">
        <f t="shared" si="115"/>
        <v>0</v>
      </c>
      <c r="G351" s="14">
        <f t="shared" si="115"/>
        <v>0</v>
      </c>
      <c r="H351" s="14">
        <f t="shared" si="115"/>
        <v>0</v>
      </c>
      <c r="I351" s="14">
        <f t="shared" si="115"/>
        <v>0</v>
      </c>
      <c r="J351" s="14">
        <f t="shared" si="115"/>
        <v>0</v>
      </c>
      <c r="K351" s="14">
        <f t="shared" si="115"/>
        <v>0</v>
      </c>
      <c r="L351" s="5"/>
    </row>
    <row r="352" spans="1:12" s="1" customFormat="1" x14ac:dyDescent="0.25">
      <c r="A352" s="31"/>
      <c r="B352" s="31"/>
      <c r="C352" s="31"/>
      <c r="D352" s="12" t="s">
        <v>42</v>
      </c>
      <c r="E352" s="14">
        <f t="shared" si="115"/>
        <v>33000</v>
      </c>
      <c r="F352" s="14">
        <f t="shared" si="115"/>
        <v>0</v>
      </c>
      <c r="G352" s="14">
        <f t="shared" si="115"/>
        <v>0</v>
      </c>
      <c r="H352" s="14">
        <f t="shared" si="115"/>
        <v>0</v>
      </c>
      <c r="I352" s="14">
        <f t="shared" si="115"/>
        <v>0</v>
      </c>
      <c r="J352" s="14">
        <f t="shared" si="115"/>
        <v>0</v>
      </c>
      <c r="K352" s="14">
        <f t="shared" si="115"/>
        <v>33000</v>
      </c>
      <c r="L352" s="5"/>
    </row>
    <row r="353" spans="1:12" s="1" customFormat="1" x14ac:dyDescent="0.25">
      <c r="A353" s="31"/>
      <c r="B353" s="31"/>
      <c r="C353" s="31"/>
      <c r="D353" s="12" t="s">
        <v>43</v>
      </c>
      <c r="E353" s="14">
        <f t="shared" si="115"/>
        <v>0</v>
      </c>
      <c r="F353" s="14">
        <f t="shared" si="115"/>
        <v>0</v>
      </c>
      <c r="G353" s="14">
        <f t="shared" si="115"/>
        <v>0</v>
      </c>
      <c r="H353" s="14">
        <f t="shared" si="115"/>
        <v>0</v>
      </c>
      <c r="I353" s="14">
        <f t="shared" si="115"/>
        <v>0</v>
      </c>
      <c r="J353" s="14">
        <f t="shared" si="115"/>
        <v>0</v>
      </c>
      <c r="K353" s="14">
        <f t="shared" si="115"/>
        <v>0</v>
      </c>
      <c r="L353" s="5"/>
    </row>
    <row r="354" spans="1:12" s="1" customFormat="1" x14ac:dyDescent="0.25">
      <c r="A354" s="31"/>
      <c r="B354" s="31"/>
      <c r="C354" s="30" t="s">
        <v>44</v>
      </c>
      <c r="D354" s="12" t="s">
        <v>39</v>
      </c>
      <c r="E354" s="14">
        <f t="shared" ref="E354:J354" si="116">E355+E356+E357+E358</f>
        <v>33000</v>
      </c>
      <c r="F354" s="14">
        <f t="shared" si="116"/>
        <v>0</v>
      </c>
      <c r="G354" s="14">
        <f t="shared" si="116"/>
        <v>0</v>
      </c>
      <c r="H354" s="14">
        <f t="shared" si="116"/>
        <v>0</v>
      </c>
      <c r="I354" s="14">
        <f t="shared" si="116"/>
        <v>0</v>
      </c>
      <c r="J354" s="14">
        <f t="shared" si="116"/>
        <v>0</v>
      </c>
      <c r="K354" s="14">
        <f>E354+F354+G354+H354+I354+J354</f>
        <v>33000</v>
      </c>
      <c r="L354" s="5"/>
    </row>
    <row r="355" spans="1:12" s="1" customFormat="1" ht="25.5" x14ac:dyDescent="0.25">
      <c r="A355" s="31"/>
      <c r="B355" s="31"/>
      <c r="C355" s="31"/>
      <c r="D355" s="12" t="s">
        <v>40</v>
      </c>
      <c r="E355" s="14">
        <v>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4">
        <f>E355+F355+G355+H355+I355+J355</f>
        <v>0</v>
      </c>
      <c r="L355" s="5"/>
    </row>
    <row r="356" spans="1:12" s="1" customFormat="1" ht="25.5" x14ac:dyDescent="0.25">
      <c r="A356" s="31"/>
      <c r="B356" s="31"/>
      <c r="C356" s="31"/>
      <c r="D356" s="12" t="s">
        <v>41</v>
      </c>
      <c r="E356" s="14">
        <v>0</v>
      </c>
      <c r="F356" s="14">
        <v>0</v>
      </c>
      <c r="G356" s="14">
        <v>0</v>
      </c>
      <c r="H356" s="14">
        <v>0</v>
      </c>
      <c r="I356" s="14">
        <v>0</v>
      </c>
      <c r="J356" s="14">
        <v>0</v>
      </c>
      <c r="K356" s="14">
        <f>E356+F356+G356+H356+I356+J356</f>
        <v>0</v>
      </c>
      <c r="L356" s="5"/>
    </row>
    <row r="357" spans="1:12" s="1" customFormat="1" x14ac:dyDescent="0.25">
      <c r="A357" s="31"/>
      <c r="B357" s="31"/>
      <c r="C357" s="31"/>
      <c r="D357" s="12" t="s">
        <v>42</v>
      </c>
      <c r="E357" s="14">
        <v>33000</v>
      </c>
      <c r="F357" s="14">
        <v>0</v>
      </c>
      <c r="G357" s="14">
        <v>0</v>
      </c>
      <c r="H357" s="14">
        <v>0</v>
      </c>
      <c r="I357" s="14">
        <v>0</v>
      </c>
      <c r="J357" s="14">
        <v>0</v>
      </c>
      <c r="K357" s="14">
        <f>E357+F357+G357+H357+I357+J357</f>
        <v>33000</v>
      </c>
      <c r="L357" s="5" t="s">
        <v>118</v>
      </c>
    </row>
    <row r="358" spans="1:12" s="1" customFormat="1" x14ac:dyDescent="0.25">
      <c r="A358" s="31"/>
      <c r="B358" s="31"/>
      <c r="C358" s="31"/>
      <c r="D358" s="12" t="s">
        <v>43</v>
      </c>
      <c r="E358" s="14"/>
      <c r="F358" s="14">
        <v>0</v>
      </c>
      <c r="G358" s="14">
        <v>0</v>
      </c>
      <c r="H358" s="14">
        <v>0</v>
      </c>
      <c r="I358" s="14">
        <v>0</v>
      </c>
      <c r="J358" s="14">
        <v>0</v>
      </c>
      <c r="K358" s="14">
        <f>E358+F358+G358+H358+I358+J358</f>
        <v>0</v>
      </c>
      <c r="L358" s="5"/>
    </row>
    <row r="359" spans="1:12" s="7" customFormat="1" x14ac:dyDescent="0.25">
      <c r="A359" s="34" t="s">
        <v>119</v>
      </c>
      <c r="B359" s="34" t="s">
        <v>120</v>
      </c>
      <c r="C359" s="34" t="s">
        <v>28</v>
      </c>
      <c r="D359" s="8" t="s">
        <v>29</v>
      </c>
      <c r="E359" s="10">
        <f t="shared" ref="E359:J359" si="117">SUM(E360:E363)</f>
        <v>14984311</v>
      </c>
      <c r="F359" s="10">
        <f t="shared" si="117"/>
        <v>12438596</v>
      </c>
      <c r="G359" s="10">
        <f t="shared" si="117"/>
        <v>12238596</v>
      </c>
      <c r="H359" s="10">
        <f t="shared" si="117"/>
        <v>0</v>
      </c>
      <c r="I359" s="10">
        <f t="shared" si="117"/>
        <v>0</v>
      </c>
      <c r="J359" s="10">
        <f t="shared" si="117"/>
        <v>0</v>
      </c>
      <c r="K359" s="10">
        <f t="shared" ref="K359:K390" si="118">SUM(E359:J359)</f>
        <v>39661503</v>
      </c>
      <c r="L359" s="11"/>
    </row>
    <row r="360" spans="1:12" s="7" customFormat="1" ht="25.5" x14ac:dyDescent="0.25">
      <c r="A360" s="35"/>
      <c r="B360" s="35"/>
      <c r="C360" s="35"/>
      <c r="D360" s="8" t="s">
        <v>30</v>
      </c>
      <c r="E360" s="10">
        <f t="shared" ref="E360:J363" si="119">E365</f>
        <v>0</v>
      </c>
      <c r="F360" s="10">
        <f t="shared" si="119"/>
        <v>0</v>
      </c>
      <c r="G360" s="10">
        <f t="shared" si="119"/>
        <v>0</v>
      </c>
      <c r="H360" s="10">
        <f t="shared" si="119"/>
        <v>0</v>
      </c>
      <c r="I360" s="10">
        <f t="shared" si="119"/>
        <v>0</v>
      </c>
      <c r="J360" s="10">
        <f t="shared" si="119"/>
        <v>0</v>
      </c>
      <c r="K360" s="10">
        <f t="shared" si="118"/>
        <v>0</v>
      </c>
      <c r="L360" s="11"/>
    </row>
    <row r="361" spans="1:12" s="7" customFormat="1" ht="25.5" x14ac:dyDescent="0.25">
      <c r="A361" s="35"/>
      <c r="B361" s="35"/>
      <c r="C361" s="35"/>
      <c r="D361" s="8" t="s">
        <v>31</v>
      </c>
      <c r="E361" s="10">
        <f t="shared" si="119"/>
        <v>1606250</v>
      </c>
      <c r="F361" s="10">
        <f t="shared" si="119"/>
        <v>1823000</v>
      </c>
      <c r="G361" s="10">
        <f t="shared" si="119"/>
        <v>1823000</v>
      </c>
      <c r="H361" s="10">
        <f t="shared" si="119"/>
        <v>0</v>
      </c>
      <c r="I361" s="10">
        <f t="shared" si="119"/>
        <v>0</v>
      </c>
      <c r="J361" s="10">
        <f t="shared" si="119"/>
        <v>0</v>
      </c>
      <c r="K361" s="10">
        <f t="shared" si="118"/>
        <v>5252250</v>
      </c>
      <c r="L361" s="11"/>
    </row>
    <row r="362" spans="1:12" s="7" customFormat="1" ht="25.5" x14ac:dyDescent="0.25">
      <c r="A362" s="35"/>
      <c r="B362" s="35"/>
      <c r="C362" s="35"/>
      <c r="D362" s="8" t="s">
        <v>32</v>
      </c>
      <c r="E362" s="10">
        <f t="shared" si="119"/>
        <v>13378061</v>
      </c>
      <c r="F362" s="10">
        <f t="shared" si="119"/>
        <v>10615596</v>
      </c>
      <c r="G362" s="10">
        <f t="shared" si="119"/>
        <v>10415596</v>
      </c>
      <c r="H362" s="10">
        <f t="shared" si="119"/>
        <v>0</v>
      </c>
      <c r="I362" s="10">
        <f t="shared" si="119"/>
        <v>0</v>
      </c>
      <c r="J362" s="10">
        <f t="shared" si="119"/>
        <v>0</v>
      </c>
      <c r="K362" s="10">
        <f t="shared" si="118"/>
        <v>34409253</v>
      </c>
      <c r="L362" s="11"/>
    </row>
    <row r="363" spans="1:12" s="7" customFormat="1" x14ac:dyDescent="0.25">
      <c r="A363" s="35"/>
      <c r="B363" s="35"/>
      <c r="C363" s="36"/>
      <c r="D363" s="8" t="s">
        <v>33</v>
      </c>
      <c r="E363" s="10">
        <f t="shared" si="119"/>
        <v>0</v>
      </c>
      <c r="F363" s="10">
        <f t="shared" si="119"/>
        <v>0</v>
      </c>
      <c r="G363" s="10">
        <f t="shared" si="119"/>
        <v>0</v>
      </c>
      <c r="H363" s="10">
        <f t="shared" si="119"/>
        <v>0</v>
      </c>
      <c r="I363" s="10">
        <f t="shared" si="119"/>
        <v>0</v>
      </c>
      <c r="J363" s="10">
        <f t="shared" si="119"/>
        <v>0</v>
      </c>
      <c r="K363" s="10">
        <f t="shared" si="118"/>
        <v>0</v>
      </c>
      <c r="L363" s="11"/>
    </row>
    <row r="364" spans="1:12" s="7" customFormat="1" x14ac:dyDescent="0.25">
      <c r="A364" s="35"/>
      <c r="B364" s="35"/>
      <c r="C364" s="34" t="s">
        <v>35</v>
      </c>
      <c r="D364" s="8" t="s">
        <v>29</v>
      </c>
      <c r="E364" s="10">
        <f t="shared" ref="E364:J364" si="120">SUM(E365:E368)</f>
        <v>14984311</v>
      </c>
      <c r="F364" s="10">
        <f t="shared" si="120"/>
        <v>12438596</v>
      </c>
      <c r="G364" s="10">
        <f t="shared" si="120"/>
        <v>12238596</v>
      </c>
      <c r="H364" s="10">
        <f t="shared" si="120"/>
        <v>0</v>
      </c>
      <c r="I364" s="10">
        <f t="shared" si="120"/>
        <v>0</v>
      </c>
      <c r="J364" s="10">
        <f t="shared" si="120"/>
        <v>0</v>
      </c>
      <c r="K364" s="10">
        <f t="shared" si="118"/>
        <v>39661503</v>
      </c>
      <c r="L364" s="11"/>
    </row>
    <row r="365" spans="1:12" s="7" customFormat="1" ht="25.5" x14ac:dyDescent="0.25">
      <c r="A365" s="35"/>
      <c r="B365" s="35"/>
      <c r="C365" s="35"/>
      <c r="D365" s="8" t="s">
        <v>30</v>
      </c>
      <c r="E365" s="10">
        <f t="shared" ref="E365:J368" si="121">E375+E385+E395+E405+E415</f>
        <v>0</v>
      </c>
      <c r="F365" s="10">
        <f t="shared" si="121"/>
        <v>0</v>
      </c>
      <c r="G365" s="10">
        <f t="shared" si="121"/>
        <v>0</v>
      </c>
      <c r="H365" s="10">
        <f t="shared" si="121"/>
        <v>0</v>
      </c>
      <c r="I365" s="10">
        <f t="shared" si="121"/>
        <v>0</v>
      </c>
      <c r="J365" s="10">
        <f t="shared" si="121"/>
        <v>0</v>
      </c>
      <c r="K365" s="10">
        <f t="shared" si="118"/>
        <v>0</v>
      </c>
      <c r="L365" s="11"/>
    </row>
    <row r="366" spans="1:12" s="7" customFormat="1" ht="25.5" x14ac:dyDescent="0.25">
      <c r="A366" s="35"/>
      <c r="B366" s="35"/>
      <c r="C366" s="35"/>
      <c r="D366" s="8" t="s">
        <v>31</v>
      </c>
      <c r="E366" s="10">
        <f t="shared" si="121"/>
        <v>1606250</v>
      </c>
      <c r="F366" s="10">
        <f t="shared" si="121"/>
        <v>1823000</v>
      </c>
      <c r="G366" s="10">
        <f t="shared" si="121"/>
        <v>1823000</v>
      </c>
      <c r="H366" s="10">
        <f t="shared" si="121"/>
        <v>0</v>
      </c>
      <c r="I366" s="10">
        <f t="shared" si="121"/>
        <v>0</v>
      </c>
      <c r="J366" s="10">
        <f t="shared" si="121"/>
        <v>0</v>
      </c>
      <c r="K366" s="10">
        <f t="shared" si="118"/>
        <v>5252250</v>
      </c>
      <c r="L366" s="11"/>
    </row>
    <row r="367" spans="1:12" s="7" customFormat="1" ht="25.5" x14ac:dyDescent="0.25">
      <c r="A367" s="35"/>
      <c r="B367" s="35"/>
      <c r="C367" s="35"/>
      <c r="D367" s="8" t="s">
        <v>32</v>
      </c>
      <c r="E367" s="10">
        <f t="shared" si="121"/>
        <v>13378061</v>
      </c>
      <c r="F367" s="10">
        <f t="shared" si="121"/>
        <v>10615596</v>
      </c>
      <c r="G367" s="10">
        <f t="shared" si="121"/>
        <v>10415596</v>
      </c>
      <c r="H367" s="10">
        <f t="shared" si="121"/>
        <v>0</v>
      </c>
      <c r="I367" s="10">
        <f t="shared" si="121"/>
        <v>0</v>
      </c>
      <c r="J367" s="10">
        <f t="shared" si="121"/>
        <v>0</v>
      </c>
      <c r="K367" s="10">
        <f t="shared" si="118"/>
        <v>34409253</v>
      </c>
      <c r="L367" s="11"/>
    </row>
    <row r="368" spans="1:12" s="7" customFormat="1" x14ac:dyDescent="0.25">
      <c r="A368" s="36"/>
      <c r="B368" s="36"/>
      <c r="C368" s="36"/>
      <c r="D368" s="8" t="s">
        <v>33</v>
      </c>
      <c r="E368" s="10">
        <f t="shared" si="121"/>
        <v>0</v>
      </c>
      <c r="F368" s="10">
        <f t="shared" si="121"/>
        <v>0</v>
      </c>
      <c r="G368" s="10">
        <f t="shared" si="121"/>
        <v>0</v>
      </c>
      <c r="H368" s="10">
        <f t="shared" si="121"/>
        <v>0</v>
      </c>
      <c r="I368" s="10">
        <f t="shared" si="121"/>
        <v>0</v>
      </c>
      <c r="J368" s="10">
        <f t="shared" si="121"/>
        <v>0</v>
      </c>
      <c r="K368" s="10">
        <f t="shared" si="118"/>
        <v>0</v>
      </c>
      <c r="L368" s="11"/>
    </row>
    <row r="369" spans="1:12" x14ac:dyDescent="0.25">
      <c r="A369" s="27" t="s">
        <v>121</v>
      </c>
      <c r="B369" s="27" t="s">
        <v>122</v>
      </c>
      <c r="C369" s="27" t="s">
        <v>123</v>
      </c>
      <c r="D369" s="18" t="s">
        <v>124</v>
      </c>
      <c r="E369" s="19">
        <f t="shared" ref="E369:J369" si="122">SUM(E370:E373)</f>
        <v>13378061</v>
      </c>
      <c r="F369" s="19">
        <f t="shared" si="122"/>
        <v>10615596</v>
      </c>
      <c r="G369" s="19">
        <f t="shared" si="122"/>
        <v>10415596</v>
      </c>
      <c r="H369" s="19">
        <f t="shared" si="122"/>
        <v>0</v>
      </c>
      <c r="I369" s="19">
        <f t="shared" si="122"/>
        <v>0</v>
      </c>
      <c r="J369" s="19">
        <f t="shared" si="122"/>
        <v>0</v>
      </c>
      <c r="K369" s="19">
        <f t="shared" si="118"/>
        <v>34409253</v>
      </c>
      <c r="L369" s="20"/>
    </row>
    <row r="370" spans="1:12" ht="25.5" x14ac:dyDescent="0.25">
      <c r="A370" s="28"/>
      <c r="B370" s="28"/>
      <c r="C370" s="28"/>
      <c r="D370" s="18" t="s">
        <v>125</v>
      </c>
      <c r="E370" s="19">
        <f t="shared" ref="E370:J373" si="123">E375</f>
        <v>0</v>
      </c>
      <c r="F370" s="19">
        <f t="shared" si="123"/>
        <v>0</v>
      </c>
      <c r="G370" s="19">
        <f t="shared" si="123"/>
        <v>0</v>
      </c>
      <c r="H370" s="19">
        <f t="shared" si="123"/>
        <v>0</v>
      </c>
      <c r="I370" s="19">
        <f t="shared" si="123"/>
        <v>0</v>
      </c>
      <c r="J370" s="19">
        <f t="shared" si="123"/>
        <v>0</v>
      </c>
      <c r="K370" s="19">
        <f t="shared" si="118"/>
        <v>0</v>
      </c>
      <c r="L370" s="20"/>
    </row>
    <row r="371" spans="1:12" ht="25.5" x14ac:dyDescent="0.25">
      <c r="A371" s="28"/>
      <c r="B371" s="28"/>
      <c r="C371" s="28"/>
      <c r="D371" s="18" t="s">
        <v>126</v>
      </c>
      <c r="E371" s="19">
        <f t="shared" si="123"/>
        <v>0</v>
      </c>
      <c r="F371" s="19">
        <f t="shared" si="123"/>
        <v>0</v>
      </c>
      <c r="G371" s="19">
        <f t="shared" si="123"/>
        <v>0</v>
      </c>
      <c r="H371" s="19">
        <f t="shared" si="123"/>
        <v>0</v>
      </c>
      <c r="I371" s="19">
        <f t="shared" si="123"/>
        <v>0</v>
      </c>
      <c r="J371" s="19">
        <f t="shared" si="123"/>
        <v>0</v>
      </c>
      <c r="K371" s="19">
        <f t="shared" si="118"/>
        <v>0</v>
      </c>
      <c r="L371" s="20"/>
    </row>
    <row r="372" spans="1:12" x14ac:dyDescent="0.25">
      <c r="A372" s="28"/>
      <c r="B372" s="28"/>
      <c r="C372" s="28"/>
      <c r="D372" s="18" t="s">
        <v>127</v>
      </c>
      <c r="E372" s="19">
        <f t="shared" si="123"/>
        <v>13378061</v>
      </c>
      <c r="F372" s="19">
        <f t="shared" si="123"/>
        <v>10615596</v>
      </c>
      <c r="G372" s="19">
        <f t="shared" si="123"/>
        <v>10415596</v>
      </c>
      <c r="H372" s="19">
        <f t="shared" si="123"/>
        <v>0</v>
      </c>
      <c r="I372" s="19">
        <f t="shared" si="123"/>
        <v>0</v>
      </c>
      <c r="J372" s="19">
        <f t="shared" si="123"/>
        <v>0</v>
      </c>
      <c r="K372" s="19">
        <f t="shared" si="118"/>
        <v>34409253</v>
      </c>
      <c r="L372" s="20"/>
    </row>
    <row r="373" spans="1:12" x14ac:dyDescent="0.25">
      <c r="A373" s="28"/>
      <c r="B373" s="28"/>
      <c r="C373" s="29"/>
      <c r="D373" s="18" t="s">
        <v>128</v>
      </c>
      <c r="E373" s="19">
        <f t="shared" si="123"/>
        <v>0</v>
      </c>
      <c r="F373" s="19">
        <f t="shared" si="123"/>
        <v>0</v>
      </c>
      <c r="G373" s="19">
        <f t="shared" si="123"/>
        <v>0</v>
      </c>
      <c r="H373" s="19">
        <f t="shared" si="123"/>
        <v>0</v>
      </c>
      <c r="I373" s="19">
        <f t="shared" si="123"/>
        <v>0</v>
      </c>
      <c r="J373" s="19">
        <f t="shared" si="123"/>
        <v>0</v>
      </c>
      <c r="K373" s="19">
        <f t="shared" si="118"/>
        <v>0</v>
      </c>
      <c r="L373" s="20"/>
    </row>
    <row r="374" spans="1:12" x14ac:dyDescent="0.25">
      <c r="A374" s="28"/>
      <c r="B374" s="28"/>
      <c r="C374" s="34" t="s">
        <v>35</v>
      </c>
      <c r="D374" s="18" t="s">
        <v>124</v>
      </c>
      <c r="E374" s="19">
        <f t="shared" ref="E374:J374" si="124">SUM(E375:E378)</f>
        <v>13378061</v>
      </c>
      <c r="F374" s="19">
        <f t="shared" si="124"/>
        <v>10615596</v>
      </c>
      <c r="G374" s="19">
        <f t="shared" si="124"/>
        <v>10415596</v>
      </c>
      <c r="H374" s="19">
        <f t="shared" si="124"/>
        <v>0</v>
      </c>
      <c r="I374" s="19">
        <f t="shared" si="124"/>
        <v>0</v>
      </c>
      <c r="J374" s="19">
        <f t="shared" si="124"/>
        <v>0</v>
      </c>
      <c r="K374" s="19">
        <f t="shared" si="118"/>
        <v>34409253</v>
      </c>
      <c r="L374" s="20"/>
    </row>
    <row r="375" spans="1:12" ht="25.5" x14ac:dyDescent="0.25">
      <c r="A375" s="28"/>
      <c r="B375" s="28"/>
      <c r="C375" s="35"/>
      <c r="D375" s="18" t="s">
        <v>125</v>
      </c>
      <c r="E375" s="19">
        <v>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f t="shared" si="118"/>
        <v>0</v>
      </c>
      <c r="L375" s="20"/>
    </row>
    <row r="376" spans="1:12" ht="25.5" x14ac:dyDescent="0.25">
      <c r="A376" s="28"/>
      <c r="B376" s="28"/>
      <c r="C376" s="35"/>
      <c r="D376" s="18" t="s">
        <v>126</v>
      </c>
      <c r="E376" s="19">
        <v>0</v>
      </c>
      <c r="F376" s="19">
        <v>0</v>
      </c>
      <c r="G376" s="19">
        <v>0</v>
      </c>
      <c r="H376" s="19">
        <v>0</v>
      </c>
      <c r="I376" s="19">
        <v>0</v>
      </c>
      <c r="J376" s="19">
        <v>0</v>
      </c>
      <c r="K376" s="19">
        <f t="shared" si="118"/>
        <v>0</v>
      </c>
      <c r="L376" s="20"/>
    </row>
    <row r="377" spans="1:12" x14ac:dyDescent="0.25">
      <c r="A377" s="28"/>
      <c r="B377" s="28"/>
      <c r="C377" s="35"/>
      <c r="D377" s="18" t="s">
        <v>127</v>
      </c>
      <c r="E377" s="19">
        <f>11915596+592875+246120+481270+142200</f>
        <v>13378061</v>
      </c>
      <c r="F377" s="19">
        <v>10615596</v>
      </c>
      <c r="G377" s="19">
        <v>10415596</v>
      </c>
      <c r="H377" s="19">
        <v>0</v>
      </c>
      <c r="I377" s="19">
        <v>0</v>
      </c>
      <c r="J377" s="19">
        <v>0</v>
      </c>
      <c r="K377" s="19">
        <f t="shared" si="118"/>
        <v>34409253</v>
      </c>
      <c r="L377" s="20" t="s">
        <v>129</v>
      </c>
    </row>
    <row r="378" spans="1:12" x14ac:dyDescent="0.25">
      <c r="A378" s="29"/>
      <c r="B378" s="29"/>
      <c r="C378" s="36"/>
      <c r="D378" s="18" t="s">
        <v>128</v>
      </c>
      <c r="E378" s="19">
        <v>0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f t="shared" si="118"/>
        <v>0</v>
      </c>
      <c r="L378" s="20"/>
    </row>
    <row r="379" spans="1:12" x14ac:dyDescent="0.25">
      <c r="A379" s="27" t="s">
        <v>130</v>
      </c>
      <c r="B379" s="27" t="s">
        <v>131</v>
      </c>
      <c r="C379" s="27" t="s">
        <v>123</v>
      </c>
      <c r="D379" s="18" t="s">
        <v>124</v>
      </c>
      <c r="E379" s="19">
        <f t="shared" ref="E379:J379" si="125">SUM(E380:E383)</f>
        <v>1606250</v>
      </c>
      <c r="F379" s="19">
        <f t="shared" si="125"/>
        <v>1823000</v>
      </c>
      <c r="G379" s="19">
        <f t="shared" si="125"/>
        <v>1823000</v>
      </c>
      <c r="H379" s="19">
        <f t="shared" si="125"/>
        <v>0</v>
      </c>
      <c r="I379" s="19">
        <f t="shared" si="125"/>
        <v>0</v>
      </c>
      <c r="J379" s="19">
        <f t="shared" si="125"/>
        <v>0</v>
      </c>
      <c r="K379" s="19">
        <f t="shared" si="118"/>
        <v>5252250</v>
      </c>
      <c r="L379" s="20"/>
    </row>
    <row r="380" spans="1:12" ht="25.5" x14ac:dyDescent="0.25">
      <c r="A380" s="28"/>
      <c r="B380" s="28"/>
      <c r="C380" s="28"/>
      <c r="D380" s="18" t="s">
        <v>125</v>
      </c>
      <c r="E380" s="19">
        <f t="shared" ref="E380:J383" si="126">E385</f>
        <v>0</v>
      </c>
      <c r="F380" s="19">
        <f t="shared" si="126"/>
        <v>0</v>
      </c>
      <c r="G380" s="19">
        <f t="shared" si="126"/>
        <v>0</v>
      </c>
      <c r="H380" s="19">
        <f t="shared" si="126"/>
        <v>0</v>
      </c>
      <c r="I380" s="19">
        <f t="shared" si="126"/>
        <v>0</v>
      </c>
      <c r="J380" s="19">
        <f t="shared" si="126"/>
        <v>0</v>
      </c>
      <c r="K380" s="19">
        <f t="shared" si="118"/>
        <v>0</v>
      </c>
      <c r="L380" s="20"/>
    </row>
    <row r="381" spans="1:12" ht="25.5" x14ac:dyDescent="0.25">
      <c r="A381" s="28"/>
      <c r="B381" s="28"/>
      <c r="C381" s="28"/>
      <c r="D381" s="18" t="s">
        <v>126</v>
      </c>
      <c r="E381" s="19">
        <f t="shared" si="126"/>
        <v>1606250</v>
      </c>
      <c r="F381" s="19">
        <f t="shared" si="126"/>
        <v>1823000</v>
      </c>
      <c r="G381" s="19">
        <f t="shared" si="126"/>
        <v>1823000</v>
      </c>
      <c r="H381" s="19">
        <f t="shared" si="126"/>
        <v>0</v>
      </c>
      <c r="I381" s="19">
        <f t="shared" si="126"/>
        <v>0</v>
      </c>
      <c r="J381" s="19">
        <f t="shared" si="126"/>
        <v>0</v>
      </c>
      <c r="K381" s="19">
        <f t="shared" si="118"/>
        <v>5252250</v>
      </c>
      <c r="L381" s="20"/>
    </row>
    <row r="382" spans="1:12" x14ac:dyDescent="0.25">
      <c r="A382" s="28"/>
      <c r="B382" s="28"/>
      <c r="C382" s="28"/>
      <c r="D382" s="18" t="s">
        <v>127</v>
      </c>
      <c r="E382" s="19">
        <f t="shared" si="126"/>
        <v>0</v>
      </c>
      <c r="F382" s="19">
        <f t="shared" si="126"/>
        <v>0</v>
      </c>
      <c r="G382" s="19">
        <f t="shared" si="126"/>
        <v>0</v>
      </c>
      <c r="H382" s="19">
        <f t="shared" si="126"/>
        <v>0</v>
      </c>
      <c r="I382" s="19">
        <f t="shared" si="126"/>
        <v>0</v>
      </c>
      <c r="J382" s="19">
        <f t="shared" si="126"/>
        <v>0</v>
      </c>
      <c r="K382" s="19">
        <f t="shared" si="118"/>
        <v>0</v>
      </c>
      <c r="L382" s="20"/>
    </row>
    <row r="383" spans="1:12" x14ac:dyDescent="0.25">
      <c r="A383" s="28"/>
      <c r="B383" s="28"/>
      <c r="C383" s="29"/>
      <c r="D383" s="18" t="s">
        <v>128</v>
      </c>
      <c r="E383" s="19">
        <f t="shared" si="126"/>
        <v>0</v>
      </c>
      <c r="F383" s="19">
        <f t="shared" si="126"/>
        <v>0</v>
      </c>
      <c r="G383" s="19">
        <f t="shared" si="126"/>
        <v>0</v>
      </c>
      <c r="H383" s="19">
        <f t="shared" si="126"/>
        <v>0</v>
      </c>
      <c r="I383" s="19">
        <f t="shared" si="126"/>
        <v>0</v>
      </c>
      <c r="J383" s="19">
        <f t="shared" si="126"/>
        <v>0</v>
      </c>
      <c r="K383" s="19">
        <f t="shared" si="118"/>
        <v>0</v>
      </c>
      <c r="L383" s="20"/>
    </row>
    <row r="384" spans="1:12" x14ac:dyDescent="0.25">
      <c r="A384" s="28"/>
      <c r="B384" s="28"/>
      <c r="C384" s="34" t="s">
        <v>35</v>
      </c>
      <c r="D384" s="18" t="s">
        <v>124</v>
      </c>
      <c r="E384" s="19">
        <f t="shared" ref="E384:J384" si="127">SUM(E385:E388)</f>
        <v>1606250</v>
      </c>
      <c r="F384" s="19">
        <f t="shared" si="127"/>
        <v>1823000</v>
      </c>
      <c r="G384" s="19">
        <f t="shared" si="127"/>
        <v>1823000</v>
      </c>
      <c r="H384" s="19">
        <f t="shared" si="127"/>
        <v>0</v>
      </c>
      <c r="I384" s="19">
        <f t="shared" si="127"/>
        <v>0</v>
      </c>
      <c r="J384" s="19">
        <f t="shared" si="127"/>
        <v>0</v>
      </c>
      <c r="K384" s="19">
        <f t="shared" si="118"/>
        <v>5252250</v>
      </c>
      <c r="L384" s="20"/>
    </row>
    <row r="385" spans="1:12" ht="25.5" x14ac:dyDescent="0.25">
      <c r="A385" s="28"/>
      <c r="B385" s="28"/>
      <c r="C385" s="35"/>
      <c r="D385" s="18" t="s">
        <v>125</v>
      </c>
      <c r="E385" s="19">
        <v>0</v>
      </c>
      <c r="F385" s="19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f t="shared" si="118"/>
        <v>0</v>
      </c>
      <c r="L385" s="20"/>
    </row>
    <row r="386" spans="1:12" ht="25.5" x14ac:dyDescent="0.25">
      <c r="A386" s="28"/>
      <c r="B386" s="28"/>
      <c r="C386" s="35"/>
      <c r="D386" s="18" t="s">
        <v>126</v>
      </c>
      <c r="E386" s="19">
        <f>1823000-216750</f>
        <v>1606250</v>
      </c>
      <c r="F386" s="19">
        <v>1823000</v>
      </c>
      <c r="G386" s="19">
        <v>1823000</v>
      </c>
      <c r="H386" s="19">
        <v>0</v>
      </c>
      <c r="I386" s="19">
        <v>0</v>
      </c>
      <c r="J386" s="19">
        <v>0</v>
      </c>
      <c r="K386" s="19">
        <f t="shared" si="118"/>
        <v>5252250</v>
      </c>
      <c r="L386" s="20" t="s">
        <v>132</v>
      </c>
    </row>
    <row r="387" spans="1:12" x14ac:dyDescent="0.25">
      <c r="A387" s="28"/>
      <c r="B387" s="28"/>
      <c r="C387" s="35"/>
      <c r="D387" s="18" t="s">
        <v>127</v>
      </c>
      <c r="E387" s="19">
        <v>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f t="shared" si="118"/>
        <v>0</v>
      </c>
      <c r="L387" s="20"/>
    </row>
    <row r="388" spans="1:12" x14ac:dyDescent="0.25">
      <c r="A388" s="29"/>
      <c r="B388" s="29"/>
      <c r="C388" s="36"/>
      <c r="D388" s="18" t="s">
        <v>128</v>
      </c>
      <c r="E388" s="19">
        <v>0</v>
      </c>
      <c r="F388" s="19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f t="shared" si="118"/>
        <v>0</v>
      </c>
      <c r="L388" s="20"/>
    </row>
    <row r="389" spans="1:12" x14ac:dyDescent="0.25">
      <c r="A389" s="27" t="s">
        <v>133</v>
      </c>
      <c r="B389" s="27" t="s">
        <v>134</v>
      </c>
      <c r="C389" s="27" t="s">
        <v>123</v>
      </c>
      <c r="D389" s="18" t="s">
        <v>124</v>
      </c>
      <c r="E389" s="19">
        <f t="shared" ref="E389:J389" si="128">SUM(E390:E393)</f>
        <v>0</v>
      </c>
      <c r="F389" s="19">
        <f t="shared" si="128"/>
        <v>0</v>
      </c>
      <c r="G389" s="19">
        <f t="shared" si="128"/>
        <v>0</v>
      </c>
      <c r="H389" s="19">
        <f t="shared" si="128"/>
        <v>0</v>
      </c>
      <c r="I389" s="19">
        <f t="shared" si="128"/>
        <v>0</v>
      </c>
      <c r="J389" s="19">
        <f t="shared" si="128"/>
        <v>0</v>
      </c>
      <c r="K389" s="19">
        <f t="shared" si="118"/>
        <v>0</v>
      </c>
      <c r="L389" s="20"/>
    </row>
    <row r="390" spans="1:12" ht="25.5" x14ac:dyDescent="0.25">
      <c r="A390" s="28"/>
      <c r="B390" s="28"/>
      <c r="C390" s="28"/>
      <c r="D390" s="18" t="s">
        <v>125</v>
      </c>
      <c r="E390" s="19">
        <f t="shared" ref="E390:J393" si="129">E395</f>
        <v>0</v>
      </c>
      <c r="F390" s="19">
        <f t="shared" si="129"/>
        <v>0</v>
      </c>
      <c r="G390" s="19">
        <f t="shared" si="129"/>
        <v>0</v>
      </c>
      <c r="H390" s="19">
        <f t="shared" si="129"/>
        <v>0</v>
      </c>
      <c r="I390" s="19">
        <f t="shared" si="129"/>
        <v>0</v>
      </c>
      <c r="J390" s="19">
        <f t="shared" si="129"/>
        <v>0</v>
      </c>
      <c r="K390" s="19">
        <f t="shared" si="118"/>
        <v>0</v>
      </c>
      <c r="L390" s="20"/>
    </row>
    <row r="391" spans="1:12" ht="25.5" x14ac:dyDescent="0.25">
      <c r="A391" s="28"/>
      <c r="B391" s="28"/>
      <c r="C391" s="28"/>
      <c r="D391" s="18" t="s">
        <v>126</v>
      </c>
      <c r="E391" s="19">
        <f t="shared" si="129"/>
        <v>0</v>
      </c>
      <c r="F391" s="19">
        <f t="shared" si="129"/>
        <v>0</v>
      </c>
      <c r="G391" s="19">
        <f t="shared" si="129"/>
        <v>0</v>
      </c>
      <c r="H391" s="19">
        <f t="shared" si="129"/>
        <v>0</v>
      </c>
      <c r="I391" s="19">
        <f t="shared" si="129"/>
        <v>0</v>
      </c>
      <c r="J391" s="19">
        <f t="shared" si="129"/>
        <v>0</v>
      </c>
      <c r="K391" s="19">
        <f t="shared" ref="K391:K422" si="130">SUM(E391:J391)</f>
        <v>0</v>
      </c>
      <c r="L391" s="20"/>
    </row>
    <row r="392" spans="1:12" x14ac:dyDescent="0.25">
      <c r="A392" s="28"/>
      <c r="B392" s="28"/>
      <c r="C392" s="28"/>
      <c r="D392" s="18" t="s">
        <v>127</v>
      </c>
      <c r="E392" s="19">
        <f t="shared" si="129"/>
        <v>0</v>
      </c>
      <c r="F392" s="19">
        <f t="shared" si="129"/>
        <v>0</v>
      </c>
      <c r="G392" s="19">
        <f t="shared" si="129"/>
        <v>0</v>
      </c>
      <c r="H392" s="19">
        <f t="shared" si="129"/>
        <v>0</v>
      </c>
      <c r="I392" s="19">
        <f t="shared" si="129"/>
        <v>0</v>
      </c>
      <c r="J392" s="19">
        <f t="shared" si="129"/>
        <v>0</v>
      </c>
      <c r="K392" s="19">
        <f t="shared" si="130"/>
        <v>0</v>
      </c>
      <c r="L392" s="20"/>
    </row>
    <row r="393" spans="1:12" x14ac:dyDescent="0.25">
      <c r="A393" s="28"/>
      <c r="B393" s="28"/>
      <c r="C393" s="29"/>
      <c r="D393" s="18" t="s">
        <v>128</v>
      </c>
      <c r="E393" s="19">
        <f t="shared" si="129"/>
        <v>0</v>
      </c>
      <c r="F393" s="19">
        <f t="shared" si="129"/>
        <v>0</v>
      </c>
      <c r="G393" s="19">
        <f t="shared" si="129"/>
        <v>0</v>
      </c>
      <c r="H393" s="19">
        <f t="shared" si="129"/>
        <v>0</v>
      </c>
      <c r="I393" s="19">
        <f t="shared" si="129"/>
        <v>0</v>
      </c>
      <c r="J393" s="19">
        <f t="shared" si="129"/>
        <v>0</v>
      </c>
      <c r="K393" s="19">
        <f t="shared" si="130"/>
        <v>0</v>
      </c>
      <c r="L393" s="20"/>
    </row>
    <row r="394" spans="1:12" x14ac:dyDescent="0.25">
      <c r="A394" s="28"/>
      <c r="B394" s="28"/>
      <c r="C394" s="34" t="s">
        <v>35</v>
      </c>
      <c r="D394" s="18" t="s">
        <v>124</v>
      </c>
      <c r="E394" s="19">
        <f t="shared" ref="E394:J394" si="131">SUM(E395:E398)</f>
        <v>0</v>
      </c>
      <c r="F394" s="19">
        <f t="shared" si="131"/>
        <v>0</v>
      </c>
      <c r="G394" s="19">
        <f t="shared" si="131"/>
        <v>0</v>
      </c>
      <c r="H394" s="19">
        <f t="shared" si="131"/>
        <v>0</v>
      </c>
      <c r="I394" s="19">
        <f t="shared" si="131"/>
        <v>0</v>
      </c>
      <c r="J394" s="19">
        <f t="shared" si="131"/>
        <v>0</v>
      </c>
      <c r="K394" s="19">
        <f t="shared" si="130"/>
        <v>0</v>
      </c>
      <c r="L394" s="20"/>
    </row>
    <row r="395" spans="1:12" ht="25.5" x14ac:dyDescent="0.25">
      <c r="A395" s="28"/>
      <c r="B395" s="28"/>
      <c r="C395" s="35"/>
      <c r="D395" s="18" t="s">
        <v>125</v>
      </c>
      <c r="E395" s="19">
        <v>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f t="shared" si="130"/>
        <v>0</v>
      </c>
      <c r="L395" s="20"/>
    </row>
    <row r="396" spans="1:12" ht="25.5" x14ac:dyDescent="0.25">
      <c r="A396" s="28"/>
      <c r="B396" s="28"/>
      <c r="C396" s="35"/>
      <c r="D396" s="18" t="s">
        <v>126</v>
      </c>
      <c r="E396" s="19">
        <v>0</v>
      </c>
      <c r="F396" s="19">
        <v>0</v>
      </c>
      <c r="G396" s="19">
        <v>0</v>
      </c>
      <c r="H396" s="19">
        <v>0</v>
      </c>
      <c r="I396" s="19">
        <v>0</v>
      </c>
      <c r="J396" s="19">
        <v>0</v>
      </c>
      <c r="K396" s="19">
        <f t="shared" si="130"/>
        <v>0</v>
      </c>
      <c r="L396" s="20"/>
    </row>
    <row r="397" spans="1:12" x14ac:dyDescent="0.25">
      <c r="A397" s="28"/>
      <c r="B397" s="28"/>
      <c r="C397" s="35"/>
      <c r="D397" s="18" t="s">
        <v>127</v>
      </c>
      <c r="E397" s="19">
        <v>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f t="shared" si="130"/>
        <v>0</v>
      </c>
      <c r="L397" s="20"/>
    </row>
    <row r="398" spans="1:12" x14ac:dyDescent="0.25">
      <c r="A398" s="29"/>
      <c r="B398" s="29"/>
      <c r="C398" s="36"/>
      <c r="D398" s="18" t="s">
        <v>128</v>
      </c>
      <c r="E398" s="19">
        <v>0</v>
      </c>
      <c r="F398" s="19">
        <v>0</v>
      </c>
      <c r="G398" s="19">
        <v>0</v>
      </c>
      <c r="H398" s="19">
        <v>0</v>
      </c>
      <c r="I398" s="19">
        <v>0</v>
      </c>
      <c r="J398" s="19">
        <v>0</v>
      </c>
      <c r="K398" s="19">
        <f t="shared" si="130"/>
        <v>0</v>
      </c>
      <c r="L398" s="20"/>
    </row>
    <row r="399" spans="1:12" x14ac:dyDescent="0.25">
      <c r="A399" s="27" t="s">
        <v>135</v>
      </c>
      <c r="B399" s="27" t="s">
        <v>136</v>
      </c>
      <c r="C399" s="27" t="s">
        <v>123</v>
      </c>
      <c r="D399" s="18" t="s">
        <v>124</v>
      </c>
      <c r="E399" s="19">
        <f t="shared" ref="E399:J399" si="132">SUM(E400:E403)</f>
        <v>0</v>
      </c>
      <c r="F399" s="19">
        <f t="shared" si="132"/>
        <v>0</v>
      </c>
      <c r="G399" s="19">
        <f t="shared" si="132"/>
        <v>0</v>
      </c>
      <c r="H399" s="19">
        <f t="shared" si="132"/>
        <v>0</v>
      </c>
      <c r="I399" s="19">
        <f t="shared" si="132"/>
        <v>0</v>
      </c>
      <c r="J399" s="19">
        <f t="shared" si="132"/>
        <v>0</v>
      </c>
      <c r="K399" s="19">
        <f t="shared" si="130"/>
        <v>0</v>
      </c>
      <c r="L399" s="20"/>
    </row>
    <row r="400" spans="1:12" ht="25.5" x14ac:dyDescent="0.25">
      <c r="A400" s="28"/>
      <c r="B400" s="28"/>
      <c r="C400" s="28"/>
      <c r="D400" s="18" t="s">
        <v>125</v>
      </c>
      <c r="E400" s="19">
        <f t="shared" ref="E400:J403" si="133">E405</f>
        <v>0</v>
      </c>
      <c r="F400" s="19">
        <f t="shared" si="133"/>
        <v>0</v>
      </c>
      <c r="G400" s="19">
        <f t="shared" si="133"/>
        <v>0</v>
      </c>
      <c r="H400" s="19">
        <f t="shared" si="133"/>
        <v>0</v>
      </c>
      <c r="I400" s="19">
        <f t="shared" si="133"/>
        <v>0</v>
      </c>
      <c r="J400" s="19">
        <f t="shared" si="133"/>
        <v>0</v>
      </c>
      <c r="K400" s="19">
        <f t="shared" si="130"/>
        <v>0</v>
      </c>
      <c r="L400" s="20"/>
    </row>
    <row r="401" spans="1:12" ht="25.5" x14ac:dyDescent="0.25">
      <c r="A401" s="28"/>
      <c r="B401" s="28"/>
      <c r="C401" s="28"/>
      <c r="D401" s="18" t="s">
        <v>126</v>
      </c>
      <c r="E401" s="19">
        <f t="shared" si="133"/>
        <v>0</v>
      </c>
      <c r="F401" s="19">
        <f t="shared" si="133"/>
        <v>0</v>
      </c>
      <c r="G401" s="19">
        <f t="shared" si="133"/>
        <v>0</v>
      </c>
      <c r="H401" s="19">
        <f t="shared" si="133"/>
        <v>0</v>
      </c>
      <c r="I401" s="19">
        <f t="shared" si="133"/>
        <v>0</v>
      </c>
      <c r="J401" s="19">
        <f t="shared" si="133"/>
        <v>0</v>
      </c>
      <c r="K401" s="19">
        <f t="shared" si="130"/>
        <v>0</v>
      </c>
      <c r="L401" s="20"/>
    </row>
    <row r="402" spans="1:12" x14ac:dyDescent="0.25">
      <c r="A402" s="28"/>
      <c r="B402" s="28"/>
      <c r="C402" s="28"/>
      <c r="D402" s="18" t="s">
        <v>127</v>
      </c>
      <c r="E402" s="19">
        <f t="shared" si="133"/>
        <v>0</v>
      </c>
      <c r="F402" s="19">
        <f t="shared" si="133"/>
        <v>0</v>
      </c>
      <c r="G402" s="19">
        <f t="shared" si="133"/>
        <v>0</v>
      </c>
      <c r="H402" s="19">
        <f t="shared" si="133"/>
        <v>0</v>
      </c>
      <c r="I402" s="19">
        <f t="shared" si="133"/>
        <v>0</v>
      </c>
      <c r="J402" s="19">
        <f t="shared" si="133"/>
        <v>0</v>
      </c>
      <c r="K402" s="19">
        <f t="shared" si="130"/>
        <v>0</v>
      </c>
      <c r="L402" s="20"/>
    </row>
    <row r="403" spans="1:12" x14ac:dyDescent="0.25">
      <c r="A403" s="28"/>
      <c r="B403" s="28"/>
      <c r="C403" s="29"/>
      <c r="D403" s="18" t="s">
        <v>128</v>
      </c>
      <c r="E403" s="19">
        <f t="shared" si="133"/>
        <v>0</v>
      </c>
      <c r="F403" s="19">
        <f t="shared" si="133"/>
        <v>0</v>
      </c>
      <c r="G403" s="19">
        <f t="shared" si="133"/>
        <v>0</v>
      </c>
      <c r="H403" s="19">
        <f t="shared" si="133"/>
        <v>0</v>
      </c>
      <c r="I403" s="19">
        <f t="shared" si="133"/>
        <v>0</v>
      </c>
      <c r="J403" s="19">
        <f t="shared" si="133"/>
        <v>0</v>
      </c>
      <c r="K403" s="19">
        <f t="shared" si="130"/>
        <v>0</v>
      </c>
      <c r="L403" s="20"/>
    </row>
    <row r="404" spans="1:12" x14ac:dyDescent="0.25">
      <c r="A404" s="28"/>
      <c r="B404" s="28"/>
      <c r="C404" s="34" t="s">
        <v>35</v>
      </c>
      <c r="D404" s="18" t="s">
        <v>124</v>
      </c>
      <c r="E404" s="19">
        <f t="shared" ref="E404:J404" si="134">SUM(E405:E408)</f>
        <v>0</v>
      </c>
      <c r="F404" s="19">
        <f t="shared" si="134"/>
        <v>0</v>
      </c>
      <c r="G404" s="19">
        <f t="shared" si="134"/>
        <v>0</v>
      </c>
      <c r="H404" s="19">
        <f t="shared" si="134"/>
        <v>0</v>
      </c>
      <c r="I404" s="19">
        <f t="shared" si="134"/>
        <v>0</v>
      </c>
      <c r="J404" s="19">
        <f t="shared" si="134"/>
        <v>0</v>
      </c>
      <c r="K404" s="19">
        <f t="shared" si="130"/>
        <v>0</v>
      </c>
      <c r="L404" s="20"/>
    </row>
    <row r="405" spans="1:12" ht="25.5" x14ac:dyDescent="0.25">
      <c r="A405" s="28"/>
      <c r="B405" s="28"/>
      <c r="C405" s="35"/>
      <c r="D405" s="18" t="s">
        <v>125</v>
      </c>
      <c r="E405" s="19">
        <v>0</v>
      </c>
      <c r="F405" s="19">
        <v>0</v>
      </c>
      <c r="G405" s="19">
        <v>0</v>
      </c>
      <c r="H405" s="19">
        <v>0</v>
      </c>
      <c r="I405" s="19">
        <v>0</v>
      </c>
      <c r="J405" s="19">
        <v>0</v>
      </c>
      <c r="K405" s="19">
        <f t="shared" si="130"/>
        <v>0</v>
      </c>
      <c r="L405" s="20"/>
    </row>
    <row r="406" spans="1:12" ht="25.5" x14ac:dyDescent="0.25">
      <c r="A406" s="28"/>
      <c r="B406" s="28"/>
      <c r="C406" s="35"/>
      <c r="D406" s="18" t="s">
        <v>126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f t="shared" si="130"/>
        <v>0</v>
      </c>
      <c r="L406" s="20"/>
    </row>
    <row r="407" spans="1:12" x14ac:dyDescent="0.25">
      <c r="A407" s="28"/>
      <c r="B407" s="28"/>
      <c r="C407" s="35"/>
      <c r="D407" s="18" t="s">
        <v>127</v>
      </c>
      <c r="E407" s="19">
        <v>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f t="shared" si="130"/>
        <v>0</v>
      </c>
      <c r="L407" s="20"/>
    </row>
    <row r="408" spans="1:12" x14ac:dyDescent="0.25">
      <c r="A408" s="29"/>
      <c r="B408" s="29"/>
      <c r="C408" s="36"/>
      <c r="D408" s="18" t="s">
        <v>128</v>
      </c>
      <c r="E408" s="19">
        <v>0</v>
      </c>
      <c r="F408" s="19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f t="shared" si="130"/>
        <v>0</v>
      </c>
      <c r="L408" s="20"/>
    </row>
    <row r="409" spans="1:12" x14ac:dyDescent="0.25">
      <c r="A409" s="27" t="s">
        <v>137</v>
      </c>
      <c r="B409" s="27" t="s">
        <v>138</v>
      </c>
      <c r="C409" s="27" t="s">
        <v>123</v>
      </c>
      <c r="D409" s="18" t="s">
        <v>124</v>
      </c>
      <c r="E409" s="19">
        <f t="shared" ref="E409:J409" si="135">SUM(E410:E413)</f>
        <v>0</v>
      </c>
      <c r="F409" s="19">
        <f t="shared" si="135"/>
        <v>0</v>
      </c>
      <c r="G409" s="19">
        <f t="shared" si="135"/>
        <v>0</v>
      </c>
      <c r="H409" s="19">
        <f t="shared" si="135"/>
        <v>0</v>
      </c>
      <c r="I409" s="19">
        <f t="shared" si="135"/>
        <v>0</v>
      </c>
      <c r="J409" s="19">
        <f t="shared" si="135"/>
        <v>0</v>
      </c>
      <c r="K409" s="19">
        <f t="shared" si="130"/>
        <v>0</v>
      </c>
      <c r="L409" s="20"/>
    </row>
    <row r="410" spans="1:12" ht="25.5" x14ac:dyDescent="0.25">
      <c r="A410" s="28"/>
      <c r="B410" s="28"/>
      <c r="C410" s="28"/>
      <c r="D410" s="18" t="s">
        <v>125</v>
      </c>
      <c r="E410" s="19">
        <f t="shared" ref="E410:J413" si="136">E415</f>
        <v>0</v>
      </c>
      <c r="F410" s="19">
        <f t="shared" si="136"/>
        <v>0</v>
      </c>
      <c r="G410" s="19">
        <f t="shared" si="136"/>
        <v>0</v>
      </c>
      <c r="H410" s="19">
        <f t="shared" si="136"/>
        <v>0</v>
      </c>
      <c r="I410" s="19">
        <f t="shared" si="136"/>
        <v>0</v>
      </c>
      <c r="J410" s="19">
        <f t="shared" si="136"/>
        <v>0</v>
      </c>
      <c r="K410" s="19">
        <f t="shared" si="130"/>
        <v>0</v>
      </c>
      <c r="L410" s="20"/>
    </row>
    <row r="411" spans="1:12" ht="25.5" x14ac:dyDescent="0.25">
      <c r="A411" s="28"/>
      <c r="B411" s="28"/>
      <c r="C411" s="28"/>
      <c r="D411" s="18" t="s">
        <v>126</v>
      </c>
      <c r="E411" s="19">
        <f t="shared" si="136"/>
        <v>0</v>
      </c>
      <c r="F411" s="19">
        <f t="shared" si="136"/>
        <v>0</v>
      </c>
      <c r="G411" s="19">
        <f t="shared" si="136"/>
        <v>0</v>
      </c>
      <c r="H411" s="19">
        <f t="shared" si="136"/>
        <v>0</v>
      </c>
      <c r="I411" s="19">
        <f t="shared" si="136"/>
        <v>0</v>
      </c>
      <c r="J411" s="19">
        <f t="shared" si="136"/>
        <v>0</v>
      </c>
      <c r="K411" s="19">
        <f t="shared" si="130"/>
        <v>0</v>
      </c>
      <c r="L411" s="20"/>
    </row>
    <row r="412" spans="1:12" x14ac:dyDescent="0.25">
      <c r="A412" s="28"/>
      <c r="B412" s="28"/>
      <c r="C412" s="28"/>
      <c r="D412" s="18" t="s">
        <v>127</v>
      </c>
      <c r="E412" s="19">
        <f t="shared" si="136"/>
        <v>0</v>
      </c>
      <c r="F412" s="19">
        <f t="shared" si="136"/>
        <v>0</v>
      </c>
      <c r="G412" s="19">
        <f t="shared" si="136"/>
        <v>0</v>
      </c>
      <c r="H412" s="19">
        <f t="shared" si="136"/>
        <v>0</v>
      </c>
      <c r="I412" s="19">
        <f t="shared" si="136"/>
        <v>0</v>
      </c>
      <c r="J412" s="19">
        <f t="shared" si="136"/>
        <v>0</v>
      </c>
      <c r="K412" s="19">
        <f t="shared" si="130"/>
        <v>0</v>
      </c>
      <c r="L412" s="20"/>
    </row>
    <row r="413" spans="1:12" x14ac:dyDescent="0.25">
      <c r="A413" s="28"/>
      <c r="B413" s="28"/>
      <c r="C413" s="29"/>
      <c r="D413" s="18" t="s">
        <v>128</v>
      </c>
      <c r="E413" s="19">
        <f t="shared" si="136"/>
        <v>0</v>
      </c>
      <c r="F413" s="19">
        <f t="shared" si="136"/>
        <v>0</v>
      </c>
      <c r="G413" s="19">
        <f t="shared" si="136"/>
        <v>0</v>
      </c>
      <c r="H413" s="19">
        <f t="shared" si="136"/>
        <v>0</v>
      </c>
      <c r="I413" s="19">
        <f t="shared" si="136"/>
        <v>0</v>
      </c>
      <c r="J413" s="19">
        <f t="shared" si="136"/>
        <v>0</v>
      </c>
      <c r="K413" s="19">
        <f t="shared" si="130"/>
        <v>0</v>
      </c>
      <c r="L413" s="20"/>
    </row>
    <row r="414" spans="1:12" x14ac:dyDescent="0.25">
      <c r="A414" s="28"/>
      <c r="B414" s="28"/>
      <c r="C414" s="34" t="s">
        <v>35</v>
      </c>
      <c r="D414" s="18" t="s">
        <v>124</v>
      </c>
      <c r="E414" s="19">
        <f t="shared" ref="E414:J414" si="137">SUM(E415:E418)</f>
        <v>0</v>
      </c>
      <c r="F414" s="19">
        <f t="shared" si="137"/>
        <v>0</v>
      </c>
      <c r="G414" s="19">
        <f t="shared" si="137"/>
        <v>0</v>
      </c>
      <c r="H414" s="19">
        <f t="shared" si="137"/>
        <v>0</v>
      </c>
      <c r="I414" s="19">
        <f t="shared" si="137"/>
        <v>0</v>
      </c>
      <c r="J414" s="19">
        <f t="shared" si="137"/>
        <v>0</v>
      </c>
      <c r="K414" s="19">
        <f t="shared" si="130"/>
        <v>0</v>
      </c>
      <c r="L414" s="20"/>
    </row>
    <row r="415" spans="1:12" ht="25.5" x14ac:dyDescent="0.25">
      <c r="A415" s="28"/>
      <c r="B415" s="28"/>
      <c r="C415" s="35"/>
      <c r="D415" s="18" t="s">
        <v>125</v>
      </c>
      <c r="E415" s="19">
        <v>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f t="shared" si="130"/>
        <v>0</v>
      </c>
      <c r="L415" s="20"/>
    </row>
    <row r="416" spans="1:12" ht="25.5" x14ac:dyDescent="0.25">
      <c r="A416" s="28"/>
      <c r="B416" s="28"/>
      <c r="C416" s="35"/>
      <c r="D416" s="18" t="s">
        <v>126</v>
      </c>
      <c r="E416" s="19">
        <v>0</v>
      </c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f t="shared" si="130"/>
        <v>0</v>
      </c>
      <c r="L416" s="20"/>
    </row>
    <row r="417" spans="1:12" x14ac:dyDescent="0.25">
      <c r="A417" s="28"/>
      <c r="B417" s="28"/>
      <c r="C417" s="35"/>
      <c r="D417" s="18" t="s">
        <v>127</v>
      </c>
      <c r="E417" s="19">
        <v>0</v>
      </c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f t="shared" si="130"/>
        <v>0</v>
      </c>
      <c r="L417" s="20"/>
    </row>
    <row r="418" spans="1:12" x14ac:dyDescent="0.25">
      <c r="A418" s="29"/>
      <c r="B418" s="29"/>
      <c r="C418" s="36"/>
      <c r="D418" s="18" t="s">
        <v>128</v>
      </c>
      <c r="E418" s="19">
        <v>0</v>
      </c>
      <c r="F418" s="19">
        <v>0</v>
      </c>
      <c r="G418" s="19">
        <v>0</v>
      </c>
      <c r="H418" s="19">
        <v>0</v>
      </c>
      <c r="I418" s="19">
        <v>0</v>
      </c>
      <c r="J418" s="19">
        <v>0</v>
      </c>
      <c r="K418" s="19">
        <f t="shared" si="130"/>
        <v>0</v>
      </c>
      <c r="L418" s="20"/>
    </row>
    <row r="419" spans="1:12" s="7" customFormat="1" x14ac:dyDescent="0.25">
      <c r="A419" s="34" t="s">
        <v>139</v>
      </c>
      <c r="B419" s="34" t="s">
        <v>140</v>
      </c>
      <c r="C419" s="34" t="s">
        <v>28</v>
      </c>
      <c r="D419" s="8" t="s">
        <v>29</v>
      </c>
      <c r="E419" s="10">
        <f t="shared" ref="E419:J419" si="138">SUM(E420:E423)</f>
        <v>30000</v>
      </c>
      <c r="F419" s="10">
        <f t="shared" si="138"/>
        <v>30000</v>
      </c>
      <c r="G419" s="10">
        <f t="shared" si="138"/>
        <v>30000</v>
      </c>
      <c r="H419" s="10">
        <f t="shared" si="138"/>
        <v>0</v>
      </c>
      <c r="I419" s="10">
        <f t="shared" si="138"/>
        <v>0</v>
      </c>
      <c r="J419" s="10">
        <f t="shared" si="138"/>
        <v>0</v>
      </c>
      <c r="K419" s="10">
        <f t="shared" si="130"/>
        <v>90000</v>
      </c>
      <c r="L419" s="21"/>
    </row>
    <row r="420" spans="1:12" s="7" customFormat="1" ht="25.5" x14ac:dyDescent="0.25">
      <c r="A420" s="35"/>
      <c r="B420" s="35"/>
      <c r="C420" s="35"/>
      <c r="D420" s="8" t="s">
        <v>30</v>
      </c>
      <c r="E420" s="10">
        <f t="shared" ref="E420:J423" si="139">E425</f>
        <v>0</v>
      </c>
      <c r="F420" s="10">
        <f t="shared" si="139"/>
        <v>0</v>
      </c>
      <c r="G420" s="10">
        <f t="shared" si="139"/>
        <v>0</v>
      </c>
      <c r="H420" s="10">
        <f t="shared" si="139"/>
        <v>0</v>
      </c>
      <c r="I420" s="10">
        <f t="shared" si="139"/>
        <v>0</v>
      </c>
      <c r="J420" s="10">
        <f t="shared" si="139"/>
        <v>0</v>
      </c>
      <c r="K420" s="10">
        <f t="shared" si="130"/>
        <v>0</v>
      </c>
      <c r="L420" s="21"/>
    </row>
    <row r="421" spans="1:12" s="7" customFormat="1" ht="25.5" x14ac:dyDescent="0.25">
      <c r="A421" s="35"/>
      <c r="B421" s="35"/>
      <c r="C421" s="35"/>
      <c r="D421" s="8" t="s">
        <v>31</v>
      </c>
      <c r="E421" s="10">
        <f t="shared" si="139"/>
        <v>0</v>
      </c>
      <c r="F421" s="10">
        <f t="shared" si="139"/>
        <v>0</v>
      </c>
      <c r="G421" s="10">
        <f t="shared" si="139"/>
        <v>0</v>
      </c>
      <c r="H421" s="10">
        <f t="shared" si="139"/>
        <v>0</v>
      </c>
      <c r="I421" s="10">
        <f t="shared" si="139"/>
        <v>0</v>
      </c>
      <c r="J421" s="10">
        <f t="shared" si="139"/>
        <v>0</v>
      </c>
      <c r="K421" s="10">
        <f t="shared" si="130"/>
        <v>0</v>
      </c>
      <c r="L421" s="21"/>
    </row>
    <row r="422" spans="1:12" s="7" customFormat="1" ht="25.5" x14ac:dyDescent="0.25">
      <c r="A422" s="35"/>
      <c r="B422" s="35"/>
      <c r="C422" s="35"/>
      <c r="D422" s="8" t="s">
        <v>32</v>
      </c>
      <c r="E422" s="10">
        <f t="shared" si="139"/>
        <v>30000</v>
      </c>
      <c r="F422" s="10">
        <f t="shared" si="139"/>
        <v>30000</v>
      </c>
      <c r="G422" s="10">
        <f t="shared" si="139"/>
        <v>30000</v>
      </c>
      <c r="H422" s="10">
        <f t="shared" si="139"/>
        <v>0</v>
      </c>
      <c r="I422" s="10">
        <f t="shared" si="139"/>
        <v>0</v>
      </c>
      <c r="J422" s="10">
        <f t="shared" si="139"/>
        <v>0</v>
      </c>
      <c r="K422" s="10">
        <f t="shared" si="130"/>
        <v>90000</v>
      </c>
      <c r="L422" s="21"/>
    </row>
    <row r="423" spans="1:12" s="7" customFormat="1" x14ac:dyDescent="0.25">
      <c r="A423" s="35"/>
      <c r="B423" s="35"/>
      <c r="C423" s="36"/>
      <c r="D423" s="8" t="s">
        <v>33</v>
      </c>
      <c r="E423" s="10">
        <f t="shared" si="139"/>
        <v>0</v>
      </c>
      <c r="F423" s="10">
        <f t="shared" si="139"/>
        <v>0</v>
      </c>
      <c r="G423" s="10">
        <f t="shared" si="139"/>
        <v>0</v>
      </c>
      <c r="H423" s="10">
        <f t="shared" si="139"/>
        <v>0</v>
      </c>
      <c r="I423" s="10">
        <f t="shared" si="139"/>
        <v>0</v>
      </c>
      <c r="J423" s="10">
        <f t="shared" si="139"/>
        <v>0</v>
      </c>
      <c r="K423" s="10">
        <f t="shared" ref="K423:K454" si="140">SUM(E423:J423)</f>
        <v>0</v>
      </c>
      <c r="L423" s="21"/>
    </row>
    <row r="424" spans="1:12" s="7" customFormat="1" x14ac:dyDescent="0.25">
      <c r="A424" s="35"/>
      <c r="B424" s="35"/>
      <c r="C424" s="34" t="s">
        <v>35</v>
      </c>
      <c r="D424" s="8" t="s">
        <v>29</v>
      </c>
      <c r="E424" s="10">
        <f t="shared" ref="E424:J424" si="141">SUM(E425:E428)</f>
        <v>30000</v>
      </c>
      <c r="F424" s="10">
        <f t="shared" si="141"/>
        <v>30000</v>
      </c>
      <c r="G424" s="10">
        <f t="shared" si="141"/>
        <v>30000</v>
      </c>
      <c r="H424" s="10">
        <f t="shared" si="141"/>
        <v>0</v>
      </c>
      <c r="I424" s="10">
        <f t="shared" si="141"/>
        <v>0</v>
      </c>
      <c r="J424" s="10">
        <f t="shared" si="141"/>
        <v>0</v>
      </c>
      <c r="K424" s="10">
        <f t="shared" si="140"/>
        <v>90000</v>
      </c>
      <c r="L424" s="21"/>
    </row>
    <row r="425" spans="1:12" s="7" customFormat="1" ht="25.5" x14ac:dyDescent="0.25">
      <c r="A425" s="35"/>
      <c r="B425" s="35"/>
      <c r="C425" s="35"/>
      <c r="D425" s="8" t="s">
        <v>30</v>
      </c>
      <c r="E425" s="10">
        <f t="shared" ref="E425:J428" si="142">E435</f>
        <v>0</v>
      </c>
      <c r="F425" s="10">
        <f t="shared" si="142"/>
        <v>0</v>
      </c>
      <c r="G425" s="10">
        <f t="shared" si="142"/>
        <v>0</v>
      </c>
      <c r="H425" s="10">
        <f t="shared" si="142"/>
        <v>0</v>
      </c>
      <c r="I425" s="10">
        <f t="shared" si="142"/>
        <v>0</v>
      </c>
      <c r="J425" s="10">
        <f t="shared" si="142"/>
        <v>0</v>
      </c>
      <c r="K425" s="10">
        <f t="shared" si="140"/>
        <v>0</v>
      </c>
      <c r="L425" s="21"/>
    </row>
    <row r="426" spans="1:12" s="7" customFormat="1" ht="25.5" x14ac:dyDescent="0.25">
      <c r="A426" s="35"/>
      <c r="B426" s="35"/>
      <c r="C426" s="35"/>
      <c r="D426" s="8" t="s">
        <v>31</v>
      </c>
      <c r="E426" s="10">
        <f t="shared" si="142"/>
        <v>0</v>
      </c>
      <c r="F426" s="10">
        <f t="shared" si="142"/>
        <v>0</v>
      </c>
      <c r="G426" s="10">
        <f t="shared" si="142"/>
        <v>0</v>
      </c>
      <c r="H426" s="10">
        <f t="shared" si="142"/>
        <v>0</v>
      </c>
      <c r="I426" s="10">
        <f t="shared" si="142"/>
        <v>0</v>
      </c>
      <c r="J426" s="10">
        <f t="shared" si="142"/>
        <v>0</v>
      </c>
      <c r="K426" s="10">
        <f t="shared" si="140"/>
        <v>0</v>
      </c>
      <c r="L426" s="21"/>
    </row>
    <row r="427" spans="1:12" s="7" customFormat="1" ht="25.5" x14ac:dyDescent="0.25">
      <c r="A427" s="35"/>
      <c r="B427" s="35"/>
      <c r="C427" s="35"/>
      <c r="D427" s="8" t="s">
        <v>32</v>
      </c>
      <c r="E427" s="10">
        <f t="shared" si="142"/>
        <v>30000</v>
      </c>
      <c r="F427" s="10">
        <f t="shared" si="142"/>
        <v>30000</v>
      </c>
      <c r="G427" s="10">
        <f t="shared" si="142"/>
        <v>30000</v>
      </c>
      <c r="H427" s="10">
        <f t="shared" si="142"/>
        <v>0</v>
      </c>
      <c r="I427" s="10">
        <f t="shared" si="142"/>
        <v>0</v>
      </c>
      <c r="J427" s="10">
        <f t="shared" si="142"/>
        <v>0</v>
      </c>
      <c r="K427" s="10">
        <f t="shared" si="140"/>
        <v>90000</v>
      </c>
      <c r="L427" s="21"/>
    </row>
    <row r="428" spans="1:12" s="7" customFormat="1" x14ac:dyDescent="0.25">
      <c r="A428" s="36"/>
      <c r="B428" s="36"/>
      <c r="C428" s="36"/>
      <c r="D428" s="8" t="s">
        <v>33</v>
      </c>
      <c r="E428" s="10">
        <f t="shared" si="142"/>
        <v>0</v>
      </c>
      <c r="F428" s="10">
        <f t="shared" si="142"/>
        <v>0</v>
      </c>
      <c r="G428" s="10">
        <f t="shared" si="142"/>
        <v>0</v>
      </c>
      <c r="H428" s="10">
        <f t="shared" si="142"/>
        <v>0</v>
      </c>
      <c r="I428" s="10">
        <f t="shared" si="142"/>
        <v>0</v>
      </c>
      <c r="J428" s="10">
        <f t="shared" si="142"/>
        <v>0</v>
      </c>
      <c r="K428" s="10">
        <f t="shared" si="140"/>
        <v>0</v>
      </c>
      <c r="L428" s="21"/>
    </row>
    <row r="429" spans="1:12" x14ac:dyDescent="0.25">
      <c r="A429" s="27" t="s">
        <v>141</v>
      </c>
      <c r="B429" s="27" t="s">
        <v>142</v>
      </c>
      <c r="C429" s="27" t="s">
        <v>123</v>
      </c>
      <c r="D429" s="18" t="s">
        <v>124</v>
      </c>
      <c r="E429" s="19">
        <f t="shared" ref="E429:J429" si="143">SUM(E430:E433)</f>
        <v>30000</v>
      </c>
      <c r="F429" s="19">
        <f t="shared" si="143"/>
        <v>30000</v>
      </c>
      <c r="G429" s="19">
        <f t="shared" si="143"/>
        <v>30000</v>
      </c>
      <c r="H429" s="19">
        <f t="shared" si="143"/>
        <v>0</v>
      </c>
      <c r="I429" s="19">
        <f t="shared" si="143"/>
        <v>0</v>
      </c>
      <c r="J429" s="19">
        <f t="shared" si="143"/>
        <v>0</v>
      </c>
      <c r="K429" s="19">
        <f t="shared" si="140"/>
        <v>90000</v>
      </c>
      <c r="L429" s="20"/>
    </row>
    <row r="430" spans="1:12" ht="25.5" x14ac:dyDescent="0.25">
      <c r="A430" s="28"/>
      <c r="B430" s="28"/>
      <c r="C430" s="28"/>
      <c r="D430" s="18" t="s">
        <v>125</v>
      </c>
      <c r="E430" s="19">
        <f t="shared" ref="E430:J433" si="144">E435</f>
        <v>0</v>
      </c>
      <c r="F430" s="19">
        <f t="shared" si="144"/>
        <v>0</v>
      </c>
      <c r="G430" s="19">
        <f t="shared" si="144"/>
        <v>0</v>
      </c>
      <c r="H430" s="19">
        <f t="shared" si="144"/>
        <v>0</v>
      </c>
      <c r="I430" s="19">
        <f t="shared" si="144"/>
        <v>0</v>
      </c>
      <c r="J430" s="19">
        <f t="shared" si="144"/>
        <v>0</v>
      </c>
      <c r="K430" s="19">
        <f t="shared" si="140"/>
        <v>0</v>
      </c>
      <c r="L430" s="20"/>
    </row>
    <row r="431" spans="1:12" ht="25.5" x14ac:dyDescent="0.25">
      <c r="A431" s="28"/>
      <c r="B431" s="28"/>
      <c r="C431" s="28"/>
      <c r="D431" s="18" t="s">
        <v>126</v>
      </c>
      <c r="E431" s="19">
        <f t="shared" si="144"/>
        <v>0</v>
      </c>
      <c r="F431" s="19">
        <f t="shared" si="144"/>
        <v>0</v>
      </c>
      <c r="G431" s="19">
        <f t="shared" si="144"/>
        <v>0</v>
      </c>
      <c r="H431" s="19">
        <f t="shared" si="144"/>
        <v>0</v>
      </c>
      <c r="I431" s="19">
        <f t="shared" si="144"/>
        <v>0</v>
      </c>
      <c r="J431" s="19">
        <f t="shared" si="144"/>
        <v>0</v>
      </c>
      <c r="K431" s="19">
        <f t="shared" si="140"/>
        <v>0</v>
      </c>
      <c r="L431" s="20"/>
    </row>
    <row r="432" spans="1:12" x14ac:dyDescent="0.25">
      <c r="A432" s="28"/>
      <c r="B432" s="28"/>
      <c r="C432" s="28"/>
      <c r="D432" s="18" t="s">
        <v>127</v>
      </c>
      <c r="E432" s="19">
        <f t="shared" si="144"/>
        <v>30000</v>
      </c>
      <c r="F432" s="19">
        <f t="shared" si="144"/>
        <v>30000</v>
      </c>
      <c r="G432" s="19">
        <f t="shared" si="144"/>
        <v>30000</v>
      </c>
      <c r="H432" s="19">
        <f t="shared" si="144"/>
        <v>0</v>
      </c>
      <c r="I432" s="19">
        <f t="shared" si="144"/>
        <v>0</v>
      </c>
      <c r="J432" s="19">
        <f t="shared" si="144"/>
        <v>0</v>
      </c>
      <c r="K432" s="19">
        <f t="shared" si="140"/>
        <v>90000</v>
      </c>
      <c r="L432" s="20"/>
    </row>
    <row r="433" spans="1:12" x14ac:dyDescent="0.25">
      <c r="A433" s="28"/>
      <c r="B433" s="28"/>
      <c r="C433" s="29"/>
      <c r="D433" s="18" t="s">
        <v>128</v>
      </c>
      <c r="E433" s="19">
        <f t="shared" si="144"/>
        <v>0</v>
      </c>
      <c r="F433" s="19">
        <f t="shared" si="144"/>
        <v>0</v>
      </c>
      <c r="G433" s="19">
        <f t="shared" si="144"/>
        <v>0</v>
      </c>
      <c r="H433" s="19">
        <f t="shared" si="144"/>
        <v>0</v>
      </c>
      <c r="I433" s="19">
        <f t="shared" si="144"/>
        <v>0</v>
      </c>
      <c r="J433" s="19">
        <f t="shared" si="144"/>
        <v>0</v>
      </c>
      <c r="K433" s="19">
        <f t="shared" si="140"/>
        <v>0</v>
      </c>
      <c r="L433" s="20"/>
    </row>
    <row r="434" spans="1:12" x14ac:dyDescent="0.25">
      <c r="A434" s="28"/>
      <c r="B434" s="28"/>
      <c r="C434" s="34" t="s">
        <v>35</v>
      </c>
      <c r="D434" s="18" t="s">
        <v>124</v>
      </c>
      <c r="E434" s="19">
        <f t="shared" ref="E434:J434" si="145">SUM(E435:E438)</f>
        <v>30000</v>
      </c>
      <c r="F434" s="19">
        <f t="shared" si="145"/>
        <v>30000</v>
      </c>
      <c r="G434" s="19">
        <f t="shared" si="145"/>
        <v>30000</v>
      </c>
      <c r="H434" s="19">
        <f t="shared" si="145"/>
        <v>0</v>
      </c>
      <c r="I434" s="19">
        <f t="shared" si="145"/>
        <v>0</v>
      </c>
      <c r="J434" s="19">
        <f t="shared" si="145"/>
        <v>0</v>
      </c>
      <c r="K434" s="19">
        <f t="shared" si="140"/>
        <v>90000</v>
      </c>
      <c r="L434" s="20"/>
    </row>
    <row r="435" spans="1:12" ht="25.5" x14ac:dyDescent="0.25">
      <c r="A435" s="28"/>
      <c r="B435" s="28"/>
      <c r="C435" s="35"/>
      <c r="D435" s="18" t="s">
        <v>125</v>
      </c>
      <c r="E435" s="19">
        <v>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f t="shared" si="140"/>
        <v>0</v>
      </c>
      <c r="L435" s="20"/>
    </row>
    <row r="436" spans="1:12" ht="25.5" x14ac:dyDescent="0.25">
      <c r="A436" s="28"/>
      <c r="B436" s="28"/>
      <c r="C436" s="35"/>
      <c r="D436" s="18" t="s">
        <v>126</v>
      </c>
      <c r="E436" s="19">
        <v>0</v>
      </c>
      <c r="F436" s="19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f t="shared" si="140"/>
        <v>0</v>
      </c>
      <c r="L436" s="20"/>
    </row>
    <row r="437" spans="1:12" x14ac:dyDescent="0.25">
      <c r="A437" s="28"/>
      <c r="B437" s="28"/>
      <c r="C437" s="35"/>
      <c r="D437" s="18" t="s">
        <v>127</v>
      </c>
      <c r="E437" s="19">
        <v>30000</v>
      </c>
      <c r="F437" s="19">
        <v>30000</v>
      </c>
      <c r="G437" s="19">
        <v>30000</v>
      </c>
      <c r="H437" s="19">
        <v>0</v>
      </c>
      <c r="I437" s="19">
        <v>0</v>
      </c>
      <c r="J437" s="19">
        <v>0</v>
      </c>
      <c r="K437" s="19">
        <f t="shared" si="140"/>
        <v>90000</v>
      </c>
      <c r="L437" s="20" t="s">
        <v>143</v>
      </c>
    </row>
    <row r="438" spans="1:12" x14ac:dyDescent="0.25">
      <c r="A438" s="29"/>
      <c r="B438" s="29"/>
      <c r="C438" s="36"/>
      <c r="D438" s="18" t="s">
        <v>128</v>
      </c>
      <c r="E438" s="19">
        <v>0</v>
      </c>
      <c r="F438" s="19">
        <v>0</v>
      </c>
      <c r="G438" s="19">
        <v>0</v>
      </c>
      <c r="H438" s="19">
        <v>0</v>
      </c>
      <c r="I438" s="19">
        <v>0</v>
      </c>
      <c r="J438" s="19">
        <v>0</v>
      </c>
      <c r="K438" s="19">
        <f t="shared" si="140"/>
        <v>0</v>
      </c>
      <c r="L438" s="20"/>
    </row>
    <row r="439" spans="1:12" s="7" customFormat="1" x14ac:dyDescent="0.25">
      <c r="A439" s="34">
        <v>2</v>
      </c>
      <c r="B439" s="34" t="s">
        <v>144</v>
      </c>
      <c r="C439" s="34" t="s">
        <v>28</v>
      </c>
      <c r="D439" s="8" t="s">
        <v>29</v>
      </c>
      <c r="E439" s="10">
        <f t="shared" ref="E439:J439" si="146">SUM(E440:E443)</f>
        <v>178705.15</v>
      </c>
      <c r="F439" s="10">
        <f t="shared" si="146"/>
        <v>148000</v>
      </c>
      <c r="G439" s="10">
        <f t="shared" si="146"/>
        <v>148000</v>
      </c>
      <c r="H439" s="10">
        <f t="shared" si="146"/>
        <v>0</v>
      </c>
      <c r="I439" s="10">
        <f t="shared" si="146"/>
        <v>0</v>
      </c>
      <c r="J439" s="10">
        <f t="shared" si="146"/>
        <v>0</v>
      </c>
      <c r="K439" s="10">
        <f t="shared" si="140"/>
        <v>474705.15</v>
      </c>
      <c r="L439" s="21"/>
    </row>
    <row r="440" spans="1:12" s="7" customFormat="1" ht="25.5" x14ac:dyDescent="0.25">
      <c r="A440" s="35"/>
      <c r="B440" s="35"/>
      <c r="C440" s="35"/>
      <c r="D440" s="8" t="s">
        <v>30</v>
      </c>
      <c r="E440" s="10">
        <f t="shared" ref="E440:J443" si="147">E445+E450</f>
        <v>0</v>
      </c>
      <c r="F440" s="10">
        <f t="shared" si="147"/>
        <v>0</v>
      </c>
      <c r="G440" s="10">
        <f t="shared" si="147"/>
        <v>0</v>
      </c>
      <c r="H440" s="10">
        <f t="shared" si="147"/>
        <v>0</v>
      </c>
      <c r="I440" s="10">
        <f t="shared" si="147"/>
        <v>0</v>
      </c>
      <c r="J440" s="10">
        <f t="shared" si="147"/>
        <v>0</v>
      </c>
      <c r="K440" s="10">
        <f t="shared" si="140"/>
        <v>0</v>
      </c>
      <c r="L440" s="21"/>
    </row>
    <row r="441" spans="1:12" s="7" customFormat="1" ht="25.5" x14ac:dyDescent="0.25">
      <c r="A441" s="35"/>
      <c r="B441" s="35"/>
      <c r="C441" s="35"/>
      <c r="D441" s="8" t="s">
        <v>31</v>
      </c>
      <c r="E441" s="10">
        <f t="shared" si="147"/>
        <v>58705.15</v>
      </c>
      <c r="F441" s="10">
        <f t="shared" si="147"/>
        <v>28000</v>
      </c>
      <c r="G441" s="10">
        <f t="shared" si="147"/>
        <v>28000</v>
      </c>
      <c r="H441" s="10">
        <f t="shared" si="147"/>
        <v>0</v>
      </c>
      <c r="I441" s="10">
        <f t="shared" si="147"/>
        <v>0</v>
      </c>
      <c r="J441" s="10">
        <f t="shared" si="147"/>
        <v>0</v>
      </c>
      <c r="K441" s="10">
        <f t="shared" si="140"/>
        <v>114705.15</v>
      </c>
      <c r="L441" s="21"/>
    </row>
    <row r="442" spans="1:12" s="7" customFormat="1" ht="25.5" x14ac:dyDescent="0.25">
      <c r="A442" s="35"/>
      <c r="B442" s="35"/>
      <c r="C442" s="35"/>
      <c r="D442" s="8" t="s">
        <v>32</v>
      </c>
      <c r="E442" s="10">
        <f t="shared" si="147"/>
        <v>120000</v>
      </c>
      <c r="F442" s="10">
        <f t="shared" si="147"/>
        <v>120000</v>
      </c>
      <c r="G442" s="10">
        <f t="shared" si="147"/>
        <v>120000</v>
      </c>
      <c r="H442" s="10">
        <f t="shared" si="147"/>
        <v>0</v>
      </c>
      <c r="I442" s="10">
        <f t="shared" si="147"/>
        <v>0</v>
      </c>
      <c r="J442" s="10">
        <f t="shared" si="147"/>
        <v>0</v>
      </c>
      <c r="K442" s="10">
        <f t="shared" si="140"/>
        <v>360000</v>
      </c>
      <c r="L442" s="21"/>
    </row>
    <row r="443" spans="1:12" s="7" customFormat="1" x14ac:dyDescent="0.25">
      <c r="A443" s="35"/>
      <c r="B443" s="35"/>
      <c r="C443" s="36"/>
      <c r="D443" s="8" t="s">
        <v>33</v>
      </c>
      <c r="E443" s="10">
        <f t="shared" si="147"/>
        <v>0</v>
      </c>
      <c r="F443" s="10">
        <f t="shared" si="147"/>
        <v>0</v>
      </c>
      <c r="G443" s="10">
        <f t="shared" si="147"/>
        <v>0</v>
      </c>
      <c r="H443" s="10">
        <f t="shared" si="147"/>
        <v>0</v>
      </c>
      <c r="I443" s="10">
        <f t="shared" si="147"/>
        <v>0</v>
      </c>
      <c r="J443" s="10">
        <f t="shared" si="147"/>
        <v>0</v>
      </c>
      <c r="K443" s="10">
        <f t="shared" si="140"/>
        <v>0</v>
      </c>
      <c r="L443" s="21"/>
    </row>
    <row r="444" spans="1:12" s="7" customFormat="1" x14ac:dyDescent="0.25">
      <c r="A444" s="35"/>
      <c r="B444" s="35"/>
      <c r="C444" s="34" t="s">
        <v>35</v>
      </c>
      <c r="D444" s="8" t="s">
        <v>29</v>
      </c>
      <c r="E444" s="10">
        <f t="shared" ref="E444:J444" si="148">SUM(E445:E448)</f>
        <v>118705.15</v>
      </c>
      <c r="F444" s="10">
        <f t="shared" si="148"/>
        <v>88000</v>
      </c>
      <c r="G444" s="10">
        <f t="shared" si="148"/>
        <v>88000</v>
      </c>
      <c r="H444" s="10">
        <f t="shared" si="148"/>
        <v>0</v>
      </c>
      <c r="I444" s="10">
        <f t="shared" si="148"/>
        <v>0</v>
      </c>
      <c r="J444" s="10">
        <f t="shared" si="148"/>
        <v>0</v>
      </c>
      <c r="K444" s="10">
        <f t="shared" si="140"/>
        <v>294705.15000000002</v>
      </c>
      <c r="L444" s="21"/>
    </row>
    <row r="445" spans="1:12" s="7" customFormat="1" ht="25.5" x14ac:dyDescent="0.25">
      <c r="A445" s="35"/>
      <c r="B445" s="35"/>
      <c r="C445" s="35"/>
      <c r="D445" s="8" t="s">
        <v>30</v>
      </c>
      <c r="E445" s="10">
        <f t="shared" ref="E445:J448" si="149">E466+E496</f>
        <v>0</v>
      </c>
      <c r="F445" s="10">
        <f t="shared" si="149"/>
        <v>0</v>
      </c>
      <c r="G445" s="10">
        <f t="shared" si="149"/>
        <v>0</v>
      </c>
      <c r="H445" s="10">
        <f t="shared" si="149"/>
        <v>0</v>
      </c>
      <c r="I445" s="10">
        <f t="shared" si="149"/>
        <v>0</v>
      </c>
      <c r="J445" s="10">
        <f t="shared" si="149"/>
        <v>0</v>
      </c>
      <c r="K445" s="10">
        <f t="shared" si="140"/>
        <v>0</v>
      </c>
      <c r="L445" s="21"/>
    </row>
    <row r="446" spans="1:12" s="7" customFormat="1" ht="25.5" x14ac:dyDescent="0.25">
      <c r="A446" s="35"/>
      <c r="B446" s="35"/>
      <c r="C446" s="35"/>
      <c r="D446" s="8" t="s">
        <v>31</v>
      </c>
      <c r="E446" s="10">
        <f t="shared" si="149"/>
        <v>58705.15</v>
      </c>
      <c r="F446" s="10">
        <f t="shared" si="149"/>
        <v>28000</v>
      </c>
      <c r="G446" s="10">
        <f t="shared" si="149"/>
        <v>28000</v>
      </c>
      <c r="H446" s="10">
        <f t="shared" si="149"/>
        <v>0</v>
      </c>
      <c r="I446" s="10">
        <f t="shared" si="149"/>
        <v>0</v>
      </c>
      <c r="J446" s="10">
        <f t="shared" si="149"/>
        <v>0</v>
      </c>
      <c r="K446" s="10">
        <f t="shared" si="140"/>
        <v>114705.15</v>
      </c>
      <c r="L446" s="21"/>
    </row>
    <row r="447" spans="1:12" s="7" customFormat="1" ht="25.5" x14ac:dyDescent="0.25">
      <c r="A447" s="35"/>
      <c r="B447" s="35"/>
      <c r="C447" s="35"/>
      <c r="D447" s="8" t="s">
        <v>32</v>
      </c>
      <c r="E447" s="10">
        <f t="shared" si="149"/>
        <v>60000</v>
      </c>
      <c r="F447" s="10">
        <f t="shared" si="149"/>
        <v>60000</v>
      </c>
      <c r="G447" s="10">
        <f t="shared" si="149"/>
        <v>60000</v>
      </c>
      <c r="H447" s="10">
        <f t="shared" si="149"/>
        <v>0</v>
      </c>
      <c r="I447" s="10">
        <f t="shared" si="149"/>
        <v>0</v>
      </c>
      <c r="J447" s="10">
        <f t="shared" si="149"/>
        <v>0</v>
      </c>
      <c r="K447" s="10">
        <f t="shared" si="140"/>
        <v>180000</v>
      </c>
      <c r="L447" s="21"/>
    </row>
    <row r="448" spans="1:12" s="7" customFormat="1" x14ac:dyDescent="0.25">
      <c r="A448" s="35"/>
      <c r="B448" s="35"/>
      <c r="C448" s="36"/>
      <c r="D448" s="8" t="s">
        <v>33</v>
      </c>
      <c r="E448" s="10">
        <f t="shared" si="149"/>
        <v>0</v>
      </c>
      <c r="F448" s="10">
        <f t="shared" si="149"/>
        <v>0</v>
      </c>
      <c r="G448" s="10">
        <f t="shared" si="149"/>
        <v>0</v>
      </c>
      <c r="H448" s="10">
        <f t="shared" si="149"/>
        <v>0</v>
      </c>
      <c r="I448" s="10">
        <f t="shared" si="149"/>
        <v>0</v>
      </c>
      <c r="J448" s="10">
        <f t="shared" si="149"/>
        <v>0</v>
      </c>
      <c r="K448" s="10">
        <f t="shared" si="140"/>
        <v>0</v>
      </c>
      <c r="L448" s="21"/>
    </row>
    <row r="449" spans="1:12" s="7" customFormat="1" x14ac:dyDescent="0.25">
      <c r="A449" s="35"/>
      <c r="B449" s="35"/>
      <c r="C449" s="34" t="s">
        <v>34</v>
      </c>
      <c r="D449" s="8" t="s">
        <v>29</v>
      </c>
      <c r="E449" s="10">
        <f t="shared" ref="E449:J449" si="150">SUM(E450:E453)</f>
        <v>60000</v>
      </c>
      <c r="F449" s="10">
        <f t="shared" si="150"/>
        <v>60000</v>
      </c>
      <c r="G449" s="10">
        <f t="shared" si="150"/>
        <v>60000</v>
      </c>
      <c r="H449" s="10">
        <f t="shared" si="150"/>
        <v>0</v>
      </c>
      <c r="I449" s="10">
        <f t="shared" si="150"/>
        <v>0</v>
      </c>
      <c r="J449" s="10">
        <f t="shared" si="150"/>
        <v>0</v>
      </c>
      <c r="K449" s="10">
        <f t="shared" si="140"/>
        <v>180000</v>
      </c>
      <c r="L449" s="21"/>
    </row>
    <row r="450" spans="1:12" s="7" customFormat="1" ht="25.5" x14ac:dyDescent="0.25">
      <c r="A450" s="35"/>
      <c r="B450" s="35"/>
      <c r="C450" s="35"/>
      <c r="D450" s="8" t="s">
        <v>30</v>
      </c>
      <c r="E450" s="10">
        <f t="shared" ref="E450:J453" si="151">E501</f>
        <v>0</v>
      </c>
      <c r="F450" s="10">
        <f t="shared" si="151"/>
        <v>0</v>
      </c>
      <c r="G450" s="10">
        <f t="shared" si="151"/>
        <v>0</v>
      </c>
      <c r="H450" s="10">
        <f t="shared" si="151"/>
        <v>0</v>
      </c>
      <c r="I450" s="10">
        <f t="shared" si="151"/>
        <v>0</v>
      </c>
      <c r="J450" s="10">
        <f t="shared" si="151"/>
        <v>0</v>
      </c>
      <c r="K450" s="10">
        <f t="shared" si="140"/>
        <v>0</v>
      </c>
      <c r="L450" s="21"/>
    </row>
    <row r="451" spans="1:12" s="7" customFormat="1" ht="25.5" x14ac:dyDescent="0.25">
      <c r="A451" s="35"/>
      <c r="B451" s="35"/>
      <c r="C451" s="35"/>
      <c r="D451" s="8" t="s">
        <v>31</v>
      </c>
      <c r="E451" s="10">
        <f t="shared" si="151"/>
        <v>0</v>
      </c>
      <c r="F451" s="10">
        <f t="shared" si="151"/>
        <v>0</v>
      </c>
      <c r="G451" s="10">
        <f t="shared" si="151"/>
        <v>0</v>
      </c>
      <c r="H451" s="10">
        <f t="shared" si="151"/>
        <v>0</v>
      </c>
      <c r="I451" s="10">
        <f t="shared" si="151"/>
        <v>0</v>
      </c>
      <c r="J451" s="10">
        <f t="shared" si="151"/>
        <v>0</v>
      </c>
      <c r="K451" s="10">
        <f t="shared" si="140"/>
        <v>0</v>
      </c>
      <c r="L451" s="21"/>
    </row>
    <row r="452" spans="1:12" s="7" customFormat="1" ht="25.5" x14ac:dyDescent="0.25">
      <c r="A452" s="35"/>
      <c r="B452" s="35"/>
      <c r="C452" s="35"/>
      <c r="D452" s="8" t="s">
        <v>32</v>
      </c>
      <c r="E452" s="10">
        <f t="shared" si="151"/>
        <v>60000</v>
      </c>
      <c r="F452" s="10">
        <f t="shared" si="151"/>
        <v>60000</v>
      </c>
      <c r="G452" s="10">
        <f t="shared" si="151"/>
        <v>60000</v>
      </c>
      <c r="H452" s="10">
        <f t="shared" si="151"/>
        <v>0</v>
      </c>
      <c r="I452" s="10">
        <f t="shared" si="151"/>
        <v>0</v>
      </c>
      <c r="J452" s="10">
        <f t="shared" si="151"/>
        <v>0</v>
      </c>
      <c r="K452" s="10">
        <f t="shared" si="140"/>
        <v>180000</v>
      </c>
      <c r="L452" s="21"/>
    </row>
    <row r="453" spans="1:12" s="7" customFormat="1" x14ac:dyDescent="0.25">
      <c r="A453" s="36"/>
      <c r="B453" s="36"/>
      <c r="C453" s="36"/>
      <c r="D453" s="8" t="s">
        <v>33</v>
      </c>
      <c r="E453" s="10">
        <f t="shared" si="151"/>
        <v>0</v>
      </c>
      <c r="F453" s="10">
        <f t="shared" si="151"/>
        <v>0</v>
      </c>
      <c r="G453" s="10">
        <f t="shared" si="151"/>
        <v>0</v>
      </c>
      <c r="H453" s="10">
        <f t="shared" si="151"/>
        <v>0</v>
      </c>
      <c r="I453" s="10">
        <f t="shared" si="151"/>
        <v>0</v>
      </c>
      <c r="J453" s="10">
        <f t="shared" si="151"/>
        <v>0</v>
      </c>
      <c r="K453" s="10">
        <f t="shared" si="140"/>
        <v>0</v>
      </c>
      <c r="L453" s="21"/>
    </row>
    <row r="454" spans="1:12" s="7" customFormat="1" x14ac:dyDescent="0.25">
      <c r="A454" s="34" t="s">
        <v>145</v>
      </c>
      <c r="B454" s="34" t="s">
        <v>146</v>
      </c>
      <c r="C454" s="34" t="s">
        <v>28</v>
      </c>
      <c r="D454" s="34" t="s">
        <v>29</v>
      </c>
      <c r="E454" s="56">
        <f t="shared" ref="E454:J454" si="152">SUM(E461:E464)</f>
        <v>30000</v>
      </c>
      <c r="F454" s="56">
        <f t="shared" si="152"/>
        <v>30000</v>
      </c>
      <c r="G454" s="56">
        <f t="shared" si="152"/>
        <v>30000</v>
      </c>
      <c r="H454" s="56">
        <f t="shared" si="152"/>
        <v>0</v>
      </c>
      <c r="I454" s="56">
        <f t="shared" si="152"/>
        <v>0</v>
      </c>
      <c r="J454" s="56">
        <f t="shared" si="152"/>
        <v>0</v>
      </c>
      <c r="K454" s="56">
        <f t="shared" si="140"/>
        <v>90000</v>
      </c>
      <c r="L454" s="21"/>
    </row>
    <row r="455" spans="1:12" s="7" customFormat="1" x14ac:dyDescent="0.25">
      <c r="A455" s="35"/>
      <c r="B455" s="35"/>
      <c r="C455" s="35"/>
      <c r="D455" s="35"/>
      <c r="E455" s="58"/>
      <c r="F455" s="58"/>
      <c r="G455" s="58"/>
      <c r="H455" s="58"/>
      <c r="I455" s="58"/>
      <c r="J455" s="58"/>
      <c r="K455" s="57"/>
      <c r="L455" s="21"/>
    </row>
    <row r="456" spans="1:12" s="7" customFormat="1" hidden="1" x14ac:dyDescent="0.25">
      <c r="A456" s="35"/>
      <c r="B456" s="35"/>
      <c r="C456" s="35"/>
      <c r="D456" s="35"/>
      <c r="E456" s="58"/>
      <c r="F456" s="58"/>
      <c r="G456" s="58"/>
      <c r="H456" s="58"/>
      <c r="I456" s="58"/>
      <c r="J456" s="58"/>
      <c r="K456" s="10">
        <f t="shared" ref="K456:K489" si="153">SUM(E456:J456)</f>
        <v>0</v>
      </c>
      <c r="L456" s="21"/>
    </row>
    <row r="457" spans="1:12" s="7" customFormat="1" hidden="1" x14ac:dyDescent="0.25">
      <c r="A457" s="35"/>
      <c r="B457" s="35"/>
      <c r="C457" s="35"/>
      <c r="D457" s="35"/>
      <c r="E457" s="58"/>
      <c r="F457" s="58"/>
      <c r="G457" s="58"/>
      <c r="H457" s="58"/>
      <c r="I457" s="58"/>
      <c r="J457" s="58"/>
      <c r="K457" s="10">
        <f t="shared" si="153"/>
        <v>0</v>
      </c>
      <c r="L457" s="21"/>
    </row>
    <row r="458" spans="1:12" s="7" customFormat="1" hidden="1" x14ac:dyDescent="0.25">
      <c r="A458" s="35"/>
      <c r="B458" s="35"/>
      <c r="C458" s="35"/>
      <c r="D458" s="35"/>
      <c r="E458" s="58"/>
      <c r="F458" s="58"/>
      <c r="G458" s="58"/>
      <c r="H458" s="58"/>
      <c r="I458" s="58"/>
      <c r="J458" s="58"/>
      <c r="K458" s="10">
        <f t="shared" si="153"/>
        <v>0</v>
      </c>
      <c r="L458" s="21"/>
    </row>
    <row r="459" spans="1:12" s="7" customFormat="1" hidden="1" x14ac:dyDescent="0.25">
      <c r="A459" s="35"/>
      <c r="B459" s="35"/>
      <c r="C459" s="35"/>
      <c r="D459" s="35"/>
      <c r="E459" s="58"/>
      <c r="F459" s="58"/>
      <c r="G459" s="58"/>
      <c r="H459" s="58"/>
      <c r="I459" s="58"/>
      <c r="J459" s="58"/>
      <c r="K459" s="10">
        <f t="shared" si="153"/>
        <v>0</v>
      </c>
      <c r="L459" s="21"/>
    </row>
    <row r="460" spans="1:12" s="7" customFormat="1" hidden="1" x14ac:dyDescent="0.25">
      <c r="A460" s="35"/>
      <c r="B460" s="35"/>
      <c r="C460" s="35"/>
      <c r="D460" s="36"/>
      <c r="E460" s="57"/>
      <c r="F460" s="57"/>
      <c r="G460" s="57"/>
      <c r="H460" s="57"/>
      <c r="I460" s="57"/>
      <c r="J460" s="57"/>
      <c r="K460" s="10">
        <f t="shared" si="153"/>
        <v>0</v>
      </c>
      <c r="L460" s="21"/>
    </row>
    <row r="461" spans="1:12" s="7" customFormat="1" ht="25.5" x14ac:dyDescent="0.25">
      <c r="A461" s="35"/>
      <c r="B461" s="35"/>
      <c r="C461" s="35"/>
      <c r="D461" s="8" t="s">
        <v>30</v>
      </c>
      <c r="E461" s="10">
        <f t="shared" ref="E461:J464" si="154">E466</f>
        <v>0</v>
      </c>
      <c r="F461" s="10">
        <f t="shared" si="154"/>
        <v>0</v>
      </c>
      <c r="G461" s="10">
        <f t="shared" si="154"/>
        <v>0</v>
      </c>
      <c r="H461" s="10">
        <f t="shared" si="154"/>
        <v>0</v>
      </c>
      <c r="I461" s="10">
        <f t="shared" si="154"/>
        <v>0</v>
      </c>
      <c r="J461" s="10">
        <f t="shared" si="154"/>
        <v>0</v>
      </c>
      <c r="K461" s="10">
        <f t="shared" si="153"/>
        <v>0</v>
      </c>
      <c r="L461" s="21"/>
    </row>
    <row r="462" spans="1:12" s="7" customFormat="1" ht="25.5" x14ac:dyDescent="0.25">
      <c r="A462" s="35"/>
      <c r="B462" s="35"/>
      <c r="C462" s="35"/>
      <c r="D462" s="8" t="s">
        <v>31</v>
      </c>
      <c r="E462" s="10">
        <f t="shared" si="154"/>
        <v>0</v>
      </c>
      <c r="F462" s="10">
        <f t="shared" si="154"/>
        <v>0</v>
      </c>
      <c r="G462" s="10">
        <f t="shared" si="154"/>
        <v>0</v>
      </c>
      <c r="H462" s="10">
        <f t="shared" si="154"/>
        <v>0</v>
      </c>
      <c r="I462" s="10">
        <f t="shared" si="154"/>
        <v>0</v>
      </c>
      <c r="J462" s="10">
        <f t="shared" si="154"/>
        <v>0</v>
      </c>
      <c r="K462" s="10">
        <f t="shared" si="153"/>
        <v>0</v>
      </c>
      <c r="L462" s="21"/>
    </row>
    <row r="463" spans="1:12" s="7" customFormat="1" ht="25.5" x14ac:dyDescent="0.25">
      <c r="A463" s="35"/>
      <c r="B463" s="35"/>
      <c r="C463" s="35"/>
      <c r="D463" s="8" t="s">
        <v>32</v>
      </c>
      <c r="E463" s="10">
        <f t="shared" si="154"/>
        <v>30000</v>
      </c>
      <c r="F463" s="10">
        <f t="shared" si="154"/>
        <v>30000</v>
      </c>
      <c r="G463" s="10">
        <f t="shared" si="154"/>
        <v>30000</v>
      </c>
      <c r="H463" s="10">
        <f t="shared" si="154"/>
        <v>0</v>
      </c>
      <c r="I463" s="10">
        <f t="shared" si="154"/>
        <v>0</v>
      </c>
      <c r="J463" s="10">
        <f t="shared" si="154"/>
        <v>0</v>
      </c>
      <c r="K463" s="10">
        <f t="shared" si="153"/>
        <v>90000</v>
      </c>
      <c r="L463" s="21"/>
    </row>
    <row r="464" spans="1:12" s="7" customFormat="1" x14ac:dyDescent="0.25">
      <c r="A464" s="35"/>
      <c r="B464" s="35"/>
      <c r="C464" s="36"/>
      <c r="D464" s="8" t="s">
        <v>33</v>
      </c>
      <c r="E464" s="10">
        <f t="shared" si="154"/>
        <v>0</v>
      </c>
      <c r="F464" s="10">
        <f t="shared" si="154"/>
        <v>0</v>
      </c>
      <c r="G464" s="10">
        <f t="shared" si="154"/>
        <v>0</v>
      </c>
      <c r="H464" s="10">
        <f t="shared" si="154"/>
        <v>0</v>
      </c>
      <c r="I464" s="10">
        <f t="shared" si="154"/>
        <v>0</v>
      </c>
      <c r="J464" s="10">
        <f t="shared" si="154"/>
        <v>0</v>
      </c>
      <c r="K464" s="10">
        <f t="shared" si="153"/>
        <v>0</v>
      </c>
      <c r="L464" s="21"/>
    </row>
    <row r="465" spans="1:12" s="7" customFormat="1" x14ac:dyDescent="0.25">
      <c r="A465" s="35"/>
      <c r="B465" s="35"/>
      <c r="C465" s="34" t="s">
        <v>35</v>
      </c>
      <c r="D465" s="8" t="s">
        <v>29</v>
      </c>
      <c r="E465" s="10">
        <f t="shared" ref="E465:J465" si="155">SUM(E466:E469)</f>
        <v>30000</v>
      </c>
      <c r="F465" s="10">
        <f t="shared" si="155"/>
        <v>30000</v>
      </c>
      <c r="G465" s="10">
        <f t="shared" si="155"/>
        <v>30000</v>
      </c>
      <c r="H465" s="10">
        <f t="shared" si="155"/>
        <v>0</v>
      </c>
      <c r="I465" s="10">
        <f t="shared" si="155"/>
        <v>0</v>
      </c>
      <c r="J465" s="10">
        <f t="shared" si="155"/>
        <v>0</v>
      </c>
      <c r="K465" s="10">
        <f t="shared" si="153"/>
        <v>90000</v>
      </c>
      <c r="L465" s="21"/>
    </row>
    <row r="466" spans="1:12" s="7" customFormat="1" ht="25.5" x14ac:dyDescent="0.25">
      <c r="A466" s="35"/>
      <c r="B466" s="35"/>
      <c r="C466" s="35"/>
      <c r="D466" s="8" t="s">
        <v>30</v>
      </c>
      <c r="E466" s="10">
        <f t="shared" ref="E466:J469" si="156">E476+E486</f>
        <v>0</v>
      </c>
      <c r="F466" s="10">
        <f t="shared" si="156"/>
        <v>0</v>
      </c>
      <c r="G466" s="10">
        <f t="shared" si="156"/>
        <v>0</v>
      </c>
      <c r="H466" s="10">
        <f t="shared" si="156"/>
        <v>0</v>
      </c>
      <c r="I466" s="10">
        <f t="shared" si="156"/>
        <v>0</v>
      </c>
      <c r="J466" s="10">
        <f t="shared" si="156"/>
        <v>0</v>
      </c>
      <c r="K466" s="10">
        <f t="shared" si="153"/>
        <v>0</v>
      </c>
      <c r="L466" s="21"/>
    </row>
    <row r="467" spans="1:12" s="7" customFormat="1" ht="25.5" x14ac:dyDescent="0.25">
      <c r="A467" s="35"/>
      <c r="B467" s="35"/>
      <c r="C467" s="35"/>
      <c r="D467" s="8" t="s">
        <v>31</v>
      </c>
      <c r="E467" s="10">
        <f t="shared" si="156"/>
        <v>0</v>
      </c>
      <c r="F467" s="10">
        <f t="shared" si="156"/>
        <v>0</v>
      </c>
      <c r="G467" s="10">
        <f t="shared" si="156"/>
        <v>0</v>
      </c>
      <c r="H467" s="10">
        <f t="shared" si="156"/>
        <v>0</v>
      </c>
      <c r="I467" s="10">
        <f t="shared" si="156"/>
        <v>0</v>
      </c>
      <c r="J467" s="10">
        <f t="shared" si="156"/>
        <v>0</v>
      </c>
      <c r="K467" s="10">
        <f t="shared" si="153"/>
        <v>0</v>
      </c>
      <c r="L467" s="21"/>
    </row>
    <row r="468" spans="1:12" s="7" customFormat="1" ht="25.5" x14ac:dyDescent="0.25">
      <c r="A468" s="35"/>
      <c r="B468" s="35"/>
      <c r="C468" s="35"/>
      <c r="D468" s="8" t="s">
        <v>32</v>
      </c>
      <c r="E468" s="10">
        <f t="shared" si="156"/>
        <v>30000</v>
      </c>
      <c r="F468" s="10">
        <f t="shared" si="156"/>
        <v>30000</v>
      </c>
      <c r="G468" s="10">
        <f t="shared" si="156"/>
        <v>30000</v>
      </c>
      <c r="H468" s="10">
        <f t="shared" si="156"/>
        <v>0</v>
      </c>
      <c r="I468" s="10">
        <f t="shared" si="156"/>
        <v>0</v>
      </c>
      <c r="J468" s="10">
        <f t="shared" si="156"/>
        <v>0</v>
      </c>
      <c r="K468" s="10">
        <f t="shared" si="153"/>
        <v>90000</v>
      </c>
      <c r="L468" s="21"/>
    </row>
    <row r="469" spans="1:12" s="7" customFormat="1" x14ac:dyDescent="0.25">
      <c r="A469" s="36"/>
      <c r="B469" s="36"/>
      <c r="C469" s="36"/>
      <c r="D469" s="8" t="s">
        <v>33</v>
      </c>
      <c r="E469" s="10">
        <f t="shared" si="156"/>
        <v>0</v>
      </c>
      <c r="F469" s="10">
        <f t="shared" si="156"/>
        <v>0</v>
      </c>
      <c r="G469" s="10">
        <f t="shared" si="156"/>
        <v>0</v>
      </c>
      <c r="H469" s="10">
        <f t="shared" si="156"/>
        <v>0</v>
      </c>
      <c r="I469" s="10">
        <f t="shared" si="156"/>
        <v>0</v>
      </c>
      <c r="J469" s="10">
        <f t="shared" si="156"/>
        <v>0</v>
      </c>
      <c r="K469" s="10">
        <f t="shared" si="153"/>
        <v>0</v>
      </c>
      <c r="L469" s="21"/>
    </row>
    <row r="470" spans="1:12" x14ac:dyDescent="0.25">
      <c r="A470" s="27" t="s">
        <v>147</v>
      </c>
      <c r="B470" s="27" t="s">
        <v>148</v>
      </c>
      <c r="C470" s="27" t="s">
        <v>123</v>
      </c>
      <c r="D470" s="18" t="s">
        <v>124</v>
      </c>
      <c r="E470" s="19">
        <f t="shared" ref="E470:J470" si="157">SUM(E471:E474)</f>
        <v>30000</v>
      </c>
      <c r="F470" s="19">
        <f t="shared" si="157"/>
        <v>30000</v>
      </c>
      <c r="G470" s="19">
        <f t="shared" si="157"/>
        <v>30000</v>
      </c>
      <c r="H470" s="19">
        <f t="shared" si="157"/>
        <v>0</v>
      </c>
      <c r="I470" s="19">
        <f t="shared" si="157"/>
        <v>0</v>
      </c>
      <c r="J470" s="19">
        <f t="shared" si="157"/>
        <v>0</v>
      </c>
      <c r="K470" s="19">
        <f t="shared" si="153"/>
        <v>90000</v>
      </c>
      <c r="L470" s="20"/>
    </row>
    <row r="471" spans="1:12" ht="25.5" x14ac:dyDescent="0.25">
      <c r="A471" s="28"/>
      <c r="B471" s="28"/>
      <c r="C471" s="28"/>
      <c r="D471" s="18" t="s">
        <v>125</v>
      </c>
      <c r="E471" s="19">
        <f t="shared" ref="E471:J474" si="158">E476</f>
        <v>0</v>
      </c>
      <c r="F471" s="19">
        <f t="shared" si="158"/>
        <v>0</v>
      </c>
      <c r="G471" s="19">
        <f t="shared" si="158"/>
        <v>0</v>
      </c>
      <c r="H471" s="19">
        <f t="shared" si="158"/>
        <v>0</v>
      </c>
      <c r="I471" s="19">
        <f t="shared" si="158"/>
        <v>0</v>
      </c>
      <c r="J471" s="19">
        <f t="shared" si="158"/>
        <v>0</v>
      </c>
      <c r="K471" s="19">
        <f t="shared" si="153"/>
        <v>0</v>
      </c>
      <c r="L471" s="20"/>
    </row>
    <row r="472" spans="1:12" ht="25.5" x14ac:dyDescent="0.25">
      <c r="A472" s="28"/>
      <c r="B472" s="28"/>
      <c r="C472" s="28"/>
      <c r="D472" s="18" t="s">
        <v>126</v>
      </c>
      <c r="E472" s="19">
        <f t="shared" si="158"/>
        <v>0</v>
      </c>
      <c r="F472" s="19">
        <f t="shared" si="158"/>
        <v>0</v>
      </c>
      <c r="G472" s="19">
        <f t="shared" si="158"/>
        <v>0</v>
      </c>
      <c r="H472" s="19">
        <f t="shared" si="158"/>
        <v>0</v>
      </c>
      <c r="I472" s="19">
        <f t="shared" si="158"/>
        <v>0</v>
      </c>
      <c r="J472" s="19">
        <f t="shared" si="158"/>
        <v>0</v>
      </c>
      <c r="K472" s="19">
        <f t="shared" si="153"/>
        <v>0</v>
      </c>
      <c r="L472" s="20"/>
    </row>
    <row r="473" spans="1:12" x14ac:dyDescent="0.25">
      <c r="A473" s="28"/>
      <c r="B473" s="28"/>
      <c r="C473" s="28"/>
      <c r="D473" s="18" t="s">
        <v>127</v>
      </c>
      <c r="E473" s="19">
        <f t="shared" si="158"/>
        <v>30000</v>
      </c>
      <c r="F473" s="19">
        <f t="shared" si="158"/>
        <v>30000</v>
      </c>
      <c r="G473" s="19">
        <f t="shared" si="158"/>
        <v>30000</v>
      </c>
      <c r="H473" s="19">
        <f t="shared" si="158"/>
        <v>0</v>
      </c>
      <c r="I473" s="19">
        <f t="shared" si="158"/>
        <v>0</v>
      </c>
      <c r="J473" s="19">
        <f t="shared" si="158"/>
        <v>0</v>
      </c>
      <c r="K473" s="19">
        <f t="shared" si="153"/>
        <v>90000</v>
      </c>
      <c r="L473" s="20"/>
    </row>
    <row r="474" spans="1:12" x14ac:dyDescent="0.25">
      <c r="A474" s="28"/>
      <c r="B474" s="28"/>
      <c r="C474" s="29"/>
      <c r="D474" s="18" t="s">
        <v>128</v>
      </c>
      <c r="E474" s="19">
        <f t="shared" si="158"/>
        <v>0</v>
      </c>
      <c r="F474" s="19">
        <f t="shared" si="158"/>
        <v>0</v>
      </c>
      <c r="G474" s="19">
        <f t="shared" si="158"/>
        <v>0</v>
      </c>
      <c r="H474" s="19">
        <f t="shared" si="158"/>
        <v>0</v>
      </c>
      <c r="I474" s="19">
        <f t="shared" si="158"/>
        <v>0</v>
      </c>
      <c r="J474" s="19">
        <f t="shared" si="158"/>
        <v>0</v>
      </c>
      <c r="K474" s="19">
        <f t="shared" si="153"/>
        <v>0</v>
      </c>
      <c r="L474" s="20"/>
    </row>
    <row r="475" spans="1:12" x14ac:dyDescent="0.25">
      <c r="A475" s="28"/>
      <c r="B475" s="28"/>
      <c r="C475" s="34" t="s">
        <v>35</v>
      </c>
      <c r="D475" s="18" t="s">
        <v>124</v>
      </c>
      <c r="E475" s="19">
        <f t="shared" ref="E475:J475" si="159">SUM(E476:E479)</f>
        <v>30000</v>
      </c>
      <c r="F475" s="19">
        <f t="shared" si="159"/>
        <v>30000</v>
      </c>
      <c r="G475" s="19">
        <f t="shared" si="159"/>
        <v>30000</v>
      </c>
      <c r="H475" s="19">
        <f t="shared" si="159"/>
        <v>0</v>
      </c>
      <c r="I475" s="19">
        <f t="shared" si="159"/>
        <v>0</v>
      </c>
      <c r="J475" s="19">
        <f t="shared" si="159"/>
        <v>0</v>
      </c>
      <c r="K475" s="19">
        <f t="shared" si="153"/>
        <v>90000</v>
      </c>
      <c r="L475" s="20"/>
    </row>
    <row r="476" spans="1:12" ht="25.5" x14ac:dyDescent="0.25">
      <c r="A476" s="28"/>
      <c r="B476" s="28"/>
      <c r="C476" s="35"/>
      <c r="D476" s="18" t="s">
        <v>125</v>
      </c>
      <c r="E476" s="19">
        <v>0</v>
      </c>
      <c r="F476" s="19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f t="shared" si="153"/>
        <v>0</v>
      </c>
      <c r="L476" s="20"/>
    </row>
    <row r="477" spans="1:12" ht="25.5" x14ac:dyDescent="0.25">
      <c r="A477" s="28"/>
      <c r="B477" s="28"/>
      <c r="C477" s="35"/>
      <c r="D477" s="18" t="s">
        <v>126</v>
      </c>
      <c r="E477" s="19">
        <v>0</v>
      </c>
      <c r="F477" s="19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f t="shared" si="153"/>
        <v>0</v>
      </c>
      <c r="L477" s="20"/>
    </row>
    <row r="478" spans="1:12" x14ac:dyDescent="0.25">
      <c r="A478" s="28"/>
      <c r="B478" s="28"/>
      <c r="C478" s="35"/>
      <c r="D478" s="18" t="s">
        <v>127</v>
      </c>
      <c r="E478" s="19">
        <v>30000</v>
      </c>
      <c r="F478" s="19">
        <v>30000</v>
      </c>
      <c r="G478" s="19">
        <v>30000</v>
      </c>
      <c r="H478" s="19">
        <v>0</v>
      </c>
      <c r="I478" s="19">
        <v>0</v>
      </c>
      <c r="J478" s="19">
        <v>0</v>
      </c>
      <c r="K478" s="19">
        <f t="shared" si="153"/>
        <v>90000</v>
      </c>
      <c r="L478" s="20" t="s">
        <v>149</v>
      </c>
    </row>
    <row r="479" spans="1:12" x14ac:dyDescent="0.25">
      <c r="A479" s="29"/>
      <c r="B479" s="29"/>
      <c r="C479" s="36"/>
      <c r="D479" s="18" t="s">
        <v>128</v>
      </c>
      <c r="E479" s="19">
        <v>0</v>
      </c>
      <c r="F479" s="19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f t="shared" si="153"/>
        <v>0</v>
      </c>
      <c r="L479" s="20"/>
    </row>
    <row r="480" spans="1:12" x14ac:dyDescent="0.25">
      <c r="A480" s="27" t="s">
        <v>150</v>
      </c>
      <c r="B480" s="27" t="s">
        <v>151</v>
      </c>
      <c r="C480" s="27" t="s">
        <v>123</v>
      </c>
      <c r="D480" s="18" t="s">
        <v>124</v>
      </c>
      <c r="E480" s="19">
        <f t="shared" ref="E480:J480" si="160">SUM(E481:E484)</f>
        <v>0</v>
      </c>
      <c r="F480" s="19">
        <f t="shared" si="160"/>
        <v>0</v>
      </c>
      <c r="G480" s="19">
        <f t="shared" si="160"/>
        <v>0</v>
      </c>
      <c r="H480" s="19">
        <f t="shared" si="160"/>
        <v>0</v>
      </c>
      <c r="I480" s="19">
        <f t="shared" si="160"/>
        <v>0</v>
      </c>
      <c r="J480" s="19">
        <f t="shared" si="160"/>
        <v>0</v>
      </c>
      <c r="K480" s="19">
        <f t="shared" si="153"/>
        <v>0</v>
      </c>
      <c r="L480" s="20"/>
    </row>
    <row r="481" spans="1:12" ht="25.5" x14ac:dyDescent="0.25">
      <c r="A481" s="28"/>
      <c r="B481" s="28"/>
      <c r="C481" s="28"/>
      <c r="D481" s="18" t="s">
        <v>125</v>
      </c>
      <c r="E481" s="19">
        <f t="shared" ref="E481:J484" si="161">E486</f>
        <v>0</v>
      </c>
      <c r="F481" s="19">
        <f t="shared" si="161"/>
        <v>0</v>
      </c>
      <c r="G481" s="19">
        <f t="shared" si="161"/>
        <v>0</v>
      </c>
      <c r="H481" s="19">
        <f t="shared" si="161"/>
        <v>0</v>
      </c>
      <c r="I481" s="19">
        <f t="shared" si="161"/>
        <v>0</v>
      </c>
      <c r="J481" s="19">
        <f t="shared" si="161"/>
        <v>0</v>
      </c>
      <c r="K481" s="19">
        <f t="shared" si="153"/>
        <v>0</v>
      </c>
      <c r="L481" s="20"/>
    </row>
    <row r="482" spans="1:12" ht="25.5" x14ac:dyDescent="0.25">
      <c r="A482" s="28"/>
      <c r="B482" s="28"/>
      <c r="C482" s="28"/>
      <c r="D482" s="18" t="s">
        <v>126</v>
      </c>
      <c r="E482" s="19">
        <f t="shared" si="161"/>
        <v>0</v>
      </c>
      <c r="F482" s="19">
        <f t="shared" si="161"/>
        <v>0</v>
      </c>
      <c r="G482" s="19">
        <f t="shared" si="161"/>
        <v>0</v>
      </c>
      <c r="H482" s="19">
        <f t="shared" si="161"/>
        <v>0</v>
      </c>
      <c r="I482" s="19">
        <f t="shared" si="161"/>
        <v>0</v>
      </c>
      <c r="J482" s="19">
        <f t="shared" si="161"/>
        <v>0</v>
      </c>
      <c r="K482" s="19">
        <f t="shared" si="153"/>
        <v>0</v>
      </c>
      <c r="L482" s="20"/>
    </row>
    <row r="483" spans="1:12" x14ac:dyDescent="0.25">
      <c r="A483" s="28"/>
      <c r="B483" s="28"/>
      <c r="C483" s="28"/>
      <c r="D483" s="18" t="s">
        <v>127</v>
      </c>
      <c r="E483" s="19">
        <f t="shared" si="161"/>
        <v>0</v>
      </c>
      <c r="F483" s="19">
        <f t="shared" si="161"/>
        <v>0</v>
      </c>
      <c r="G483" s="19">
        <f t="shared" si="161"/>
        <v>0</v>
      </c>
      <c r="H483" s="19">
        <f t="shared" si="161"/>
        <v>0</v>
      </c>
      <c r="I483" s="19">
        <f t="shared" si="161"/>
        <v>0</v>
      </c>
      <c r="J483" s="19">
        <f t="shared" si="161"/>
        <v>0</v>
      </c>
      <c r="K483" s="19">
        <f t="shared" si="153"/>
        <v>0</v>
      </c>
      <c r="L483" s="20"/>
    </row>
    <row r="484" spans="1:12" x14ac:dyDescent="0.25">
      <c r="A484" s="28"/>
      <c r="B484" s="28"/>
      <c r="C484" s="29"/>
      <c r="D484" s="18" t="s">
        <v>128</v>
      </c>
      <c r="E484" s="19">
        <f t="shared" si="161"/>
        <v>0</v>
      </c>
      <c r="F484" s="19">
        <f t="shared" si="161"/>
        <v>0</v>
      </c>
      <c r="G484" s="19">
        <f t="shared" si="161"/>
        <v>0</v>
      </c>
      <c r="H484" s="19">
        <f t="shared" si="161"/>
        <v>0</v>
      </c>
      <c r="I484" s="19">
        <f t="shared" si="161"/>
        <v>0</v>
      </c>
      <c r="J484" s="19">
        <f t="shared" si="161"/>
        <v>0</v>
      </c>
      <c r="K484" s="19">
        <f t="shared" si="153"/>
        <v>0</v>
      </c>
      <c r="L484" s="20"/>
    </row>
    <row r="485" spans="1:12" x14ac:dyDescent="0.25">
      <c r="A485" s="28"/>
      <c r="B485" s="28"/>
      <c r="C485" s="34" t="s">
        <v>35</v>
      </c>
      <c r="D485" s="18" t="s">
        <v>124</v>
      </c>
      <c r="E485" s="19">
        <f t="shared" ref="E485:J485" si="162">SUM(E486:E489)</f>
        <v>0</v>
      </c>
      <c r="F485" s="19">
        <f t="shared" si="162"/>
        <v>0</v>
      </c>
      <c r="G485" s="19">
        <f t="shared" si="162"/>
        <v>0</v>
      </c>
      <c r="H485" s="19">
        <f t="shared" si="162"/>
        <v>0</v>
      </c>
      <c r="I485" s="19">
        <f t="shared" si="162"/>
        <v>0</v>
      </c>
      <c r="J485" s="19">
        <f t="shared" si="162"/>
        <v>0</v>
      </c>
      <c r="K485" s="19">
        <f t="shared" si="153"/>
        <v>0</v>
      </c>
      <c r="L485" s="20"/>
    </row>
    <row r="486" spans="1:12" ht="25.5" x14ac:dyDescent="0.25">
      <c r="A486" s="28"/>
      <c r="B486" s="28"/>
      <c r="C486" s="35"/>
      <c r="D486" s="18" t="s">
        <v>125</v>
      </c>
      <c r="E486" s="19">
        <v>0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f t="shared" si="153"/>
        <v>0</v>
      </c>
      <c r="L486" s="20"/>
    </row>
    <row r="487" spans="1:12" ht="25.5" x14ac:dyDescent="0.25">
      <c r="A487" s="28"/>
      <c r="B487" s="28"/>
      <c r="C487" s="35"/>
      <c r="D487" s="18" t="s">
        <v>126</v>
      </c>
      <c r="E487" s="19">
        <v>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f t="shared" si="153"/>
        <v>0</v>
      </c>
      <c r="L487" s="20"/>
    </row>
    <row r="488" spans="1:12" x14ac:dyDescent="0.25">
      <c r="A488" s="28"/>
      <c r="B488" s="28"/>
      <c r="C488" s="35"/>
      <c r="D488" s="18" t="s">
        <v>127</v>
      </c>
      <c r="E488" s="19">
        <v>0</v>
      </c>
      <c r="F488" s="19">
        <v>0</v>
      </c>
      <c r="G488" s="19">
        <v>0</v>
      </c>
      <c r="H488" s="19">
        <v>0</v>
      </c>
      <c r="I488" s="19">
        <v>0</v>
      </c>
      <c r="J488" s="19">
        <v>0</v>
      </c>
      <c r="K488" s="19">
        <f t="shared" si="153"/>
        <v>0</v>
      </c>
      <c r="L488" s="20"/>
    </row>
    <row r="489" spans="1:12" x14ac:dyDescent="0.25">
      <c r="A489" s="29"/>
      <c r="B489" s="29"/>
      <c r="C489" s="36"/>
      <c r="D489" s="18" t="s">
        <v>128</v>
      </c>
      <c r="E489" s="19">
        <v>0</v>
      </c>
      <c r="F489" s="19">
        <v>0</v>
      </c>
      <c r="G489" s="19">
        <v>0</v>
      </c>
      <c r="H489" s="19">
        <v>0</v>
      </c>
      <c r="I489" s="19">
        <v>0</v>
      </c>
      <c r="J489" s="19">
        <v>0</v>
      </c>
      <c r="K489" s="19">
        <f t="shared" si="153"/>
        <v>0</v>
      </c>
      <c r="L489" s="20"/>
    </row>
    <row r="490" spans="1:12" s="7" customFormat="1" x14ac:dyDescent="0.25">
      <c r="A490" s="34" t="s">
        <v>152</v>
      </c>
      <c r="B490" s="34" t="s">
        <v>153</v>
      </c>
      <c r="C490" s="34" t="s">
        <v>28</v>
      </c>
      <c r="D490" s="8" t="s">
        <v>29</v>
      </c>
      <c r="E490" s="10">
        <f t="shared" ref="E490:K494" si="163">E495+E500</f>
        <v>148705.15</v>
      </c>
      <c r="F490" s="10">
        <f t="shared" si="163"/>
        <v>118000</v>
      </c>
      <c r="G490" s="10">
        <f t="shared" si="163"/>
        <v>118000</v>
      </c>
      <c r="H490" s="10">
        <f t="shared" si="163"/>
        <v>0</v>
      </c>
      <c r="I490" s="10">
        <f t="shared" si="163"/>
        <v>0</v>
      </c>
      <c r="J490" s="10">
        <f t="shared" si="163"/>
        <v>0</v>
      </c>
      <c r="K490" s="10">
        <f t="shared" si="163"/>
        <v>384705.15</v>
      </c>
      <c r="L490" s="21"/>
    </row>
    <row r="491" spans="1:12" s="7" customFormat="1" ht="25.5" x14ac:dyDescent="0.25">
      <c r="A491" s="35"/>
      <c r="B491" s="35"/>
      <c r="C491" s="35"/>
      <c r="D491" s="8" t="s">
        <v>30</v>
      </c>
      <c r="E491" s="10">
        <f t="shared" si="163"/>
        <v>0</v>
      </c>
      <c r="F491" s="10">
        <f t="shared" si="163"/>
        <v>0</v>
      </c>
      <c r="G491" s="10">
        <f t="shared" si="163"/>
        <v>0</v>
      </c>
      <c r="H491" s="10">
        <f t="shared" si="163"/>
        <v>0</v>
      </c>
      <c r="I491" s="10">
        <f t="shared" si="163"/>
        <v>0</v>
      </c>
      <c r="J491" s="10">
        <f t="shared" si="163"/>
        <v>0</v>
      </c>
      <c r="K491" s="10">
        <f t="shared" si="163"/>
        <v>0</v>
      </c>
      <c r="L491" s="21"/>
    </row>
    <row r="492" spans="1:12" s="7" customFormat="1" ht="25.5" x14ac:dyDescent="0.25">
      <c r="A492" s="35"/>
      <c r="B492" s="35"/>
      <c r="C492" s="35"/>
      <c r="D492" s="8" t="s">
        <v>31</v>
      </c>
      <c r="E492" s="10">
        <f t="shared" si="163"/>
        <v>58705.15</v>
      </c>
      <c r="F492" s="10">
        <f t="shared" si="163"/>
        <v>28000</v>
      </c>
      <c r="G492" s="10">
        <f t="shared" si="163"/>
        <v>28000</v>
      </c>
      <c r="H492" s="10">
        <f t="shared" si="163"/>
        <v>0</v>
      </c>
      <c r="I492" s="10">
        <f t="shared" si="163"/>
        <v>0</v>
      </c>
      <c r="J492" s="10">
        <f t="shared" si="163"/>
        <v>0</v>
      </c>
      <c r="K492" s="10">
        <f t="shared" si="163"/>
        <v>114705.15</v>
      </c>
      <c r="L492" s="21"/>
    </row>
    <row r="493" spans="1:12" s="7" customFormat="1" ht="25.5" x14ac:dyDescent="0.25">
      <c r="A493" s="35"/>
      <c r="B493" s="35"/>
      <c r="C493" s="35"/>
      <c r="D493" s="8" t="s">
        <v>32</v>
      </c>
      <c r="E493" s="10">
        <f t="shared" si="163"/>
        <v>90000</v>
      </c>
      <c r="F493" s="10">
        <f t="shared" si="163"/>
        <v>90000</v>
      </c>
      <c r="G493" s="10">
        <f t="shared" si="163"/>
        <v>90000</v>
      </c>
      <c r="H493" s="10">
        <f t="shared" si="163"/>
        <v>0</v>
      </c>
      <c r="I493" s="10">
        <f t="shared" si="163"/>
        <v>0</v>
      </c>
      <c r="J493" s="10">
        <f t="shared" si="163"/>
        <v>0</v>
      </c>
      <c r="K493" s="10">
        <f t="shared" si="163"/>
        <v>270000</v>
      </c>
      <c r="L493" s="21"/>
    </row>
    <row r="494" spans="1:12" s="7" customFormat="1" x14ac:dyDescent="0.25">
      <c r="A494" s="35"/>
      <c r="B494" s="35"/>
      <c r="C494" s="36"/>
      <c r="D494" s="8" t="s">
        <v>33</v>
      </c>
      <c r="E494" s="10">
        <f t="shared" si="163"/>
        <v>0</v>
      </c>
      <c r="F494" s="10">
        <f t="shared" si="163"/>
        <v>0</v>
      </c>
      <c r="G494" s="10">
        <f t="shared" si="163"/>
        <v>0</v>
      </c>
      <c r="H494" s="10">
        <f t="shared" si="163"/>
        <v>0</v>
      </c>
      <c r="I494" s="10">
        <f t="shared" si="163"/>
        <v>0</v>
      </c>
      <c r="J494" s="10">
        <f t="shared" si="163"/>
        <v>0</v>
      </c>
      <c r="K494" s="10">
        <f t="shared" si="163"/>
        <v>0</v>
      </c>
      <c r="L494" s="21"/>
    </row>
    <row r="495" spans="1:12" s="7" customFormat="1" x14ac:dyDescent="0.25">
      <c r="A495" s="35"/>
      <c r="B495" s="35"/>
      <c r="C495" s="34" t="s">
        <v>35</v>
      </c>
      <c r="D495" s="8" t="s">
        <v>29</v>
      </c>
      <c r="E495" s="10">
        <f t="shared" ref="E495:K499" si="164">E510+E520</f>
        <v>88705.15</v>
      </c>
      <c r="F495" s="10">
        <f t="shared" si="164"/>
        <v>58000</v>
      </c>
      <c r="G495" s="10">
        <f t="shared" si="164"/>
        <v>58000</v>
      </c>
      <c r="H495" s="10">
        <f t="shared" si="164"/>
        <v>0</v>
      </c>
      <c r="I495" s="10">
        <f t="shared" si="164"/>
        <v>0</v>
      </c>
      <c r="J495" s="10">
        <f t="shared" si="164"/>
        <v>0</v>
      </c>
      <c r="K495" s="10">
        <f t="shared" si="164"/>
        <v>204705.15</v>
      </c>
      <c r="L495" s="21"/>
    </row>
    <row r="496" spans="1:12" s="7" customFormat="1" ht="25.5" x14ac:dyDescent="0.25">
      <c r="A496" s="35"/>
      <c r="B496" s="35"/>
      <c r="C496" s="35"/>
      <c r="D496" s="8" t="s">
        <v>30</v>
      </c>
      <c r="E496" s="10">
        <f t="shared" si="164"/>
        <v>0</v>
      </c>
      <c r="F496" s="10">
        <f t="shared" si="164"/>
        <v>0</v>
      </c>
      <c r="G496" s="10">
        <f t="shared" si="164"/>
        <v>0</v>
      </c>
      <c r="H496" s="10">
        <f t="shared" si="164"/>
        <v>0</v>
      </c>
      <c r="I496" s="10">
        <f t="shared" si="164"/>
        <v>0</v>
      </c>
      <c r="J496" s="10">
        <f t="shared" si="164"/>
        <v>0</v>
      </c>
      <c r="K496" s="10">
        <f t="shared" si="164"/>
        <v>0</v>
      </c>
      <c r="L496" s="21"/>
    </row>
    <row r="497" spans="1:12" s="7" customFormat="1" ht="25.5" x14ac:dyDescent="0.25">
      <c r="A497" s="35"/>
      <c r="B497" s="35"/>
      <c r="C497" s="35"/>
      <c r="D497" s="8" t="s">
        <v>31</v>
      </c>
      <c r="E497" s="10">
        <f t="shared" si="164"/>
        <v>58705.15</v>
      </c>
      <c r="F497" s="10">
        <f t="shared" si="164"/>
        <v>28000</v>
      </c>
      <c r="G497" s="10">
        <f t="shared" si="164"/>
        <v>28000</v>
      </c>
      <c r="H497" s="10">
        <f t="shared" si="164"/>
        <v>0</v>
      </c>
      <c r="I497" s="10">
        <f t="shared" si="164"/>
        <v>0</v>
      </c>
      <c r="J497" s="10">
        <f t="shared" si="164"/>
        <v>0</v>
      </c>
      <c r="K497" s="10">
        <f t="shared" si="164"/>
        <v>114705.15</v>
      </c>
      <c r="L497" s="21"/>
    </row>
    <row r="498" spans="1:12" s="7" customFormat="1" ht="25.5" x14ac:dyDescent="0.25">
      <c r="A498" s="35"/>
      <c r="B498" s="35"/>
      <c r="C498" s="35"/>
      <c r="D498" s="8" t="s">
        <v>32</v>
      </c>
      <c r="E498" s="10">
        <f t="shared" si="164"/>
        <v>30000</v>
      </c>
      <c r="F498" s="10">
        <f t="shared" si="164"/>
        <v>30000</v>
      </c>
      <c r="G498" s="10">
        <f t="shared" si="164"/>
        <v>30000</v>
      </c>
      <c r="H498" s="10">
        <f t="shared" si="164"/>
        <v>0</v>
      </c>
      <c r="I498" s="10">
        <f t="shared" si="164"/>
        <v>0</v>
      </c>
      <c r="J498" s="10">
        <f t="shared" si="164"/>
        <v>0</v>
      </c>
      <c r="K498" s="10">
        <f t="shared" si="164"/>
        <v>90000</v>
      </c>
      <c r="L498" s="21"/>
    </row>
    <row r="499" spans="1:12" s="7" customFormat="1" x14ac:dyDescent="0.25">
      <c r="A499" s="35"/>
      <c r="B499" s="35"/>
      <c r="C499" s="36"/>
      <c r="D499" s="8" t="s">
        <v>33</v>
      </c>
      <c r="E499" s="10">
        <f t="shared" si="164"/>
        <v>0</v>
      </c>
      <c r="F499" s="10">
        <f t="shared" si="164"/>
        <v>0</v>
      </c>
      <c r="G499" s="10">
        <f t="shared" si="164"/>
        <v>0</v>
      </c>
      <c r="H499" s="10">
        <f t="shared" si="164"/>
        <v>0</v>
      </c>
      <c r="I499" s="10">
        <f t="shared" si="164"/>
        <v>0</v>
      </c>
      <c r="J499" s="10">
        <f t="shared" si="164"/>
        <v>0</v>
      </c>
      <c r="K499" s="10">
        <f t="shared" si="164"/>
        <v>0</v>
      </c>
      <c r="L499" s="21"/>
    </row>
    <row r="500" spans="1:12" s="7" customFormat="1" x14ac:dyDescent="0.25">
      <c r="A500" s="35"/>
      <c r="B500" s="35"/>
      <c r="C500" s="34" t="s">
        <v>34</v>
      </c>
      <c r="D500" s="8" t="s">
        <v>29</v>
      </c>
      <c r="E500" s="10">
        <f t="shared" ref="E500:J500" si="165">SUM(E501:E504)</f>
        <v>60000</v>
      </c>
      <c r="F500" s="10">
        <f t="shared" si="165"/>
        <v>60000</v>
      </c>
      <c r="G500" s="10">
        <f t="shared" si="165"/>
        <v>60000</v>
      </c>
      <c r="H500" s="10">
        <f t="shared" si="165"/>
        <v>0</v>
      </c>
      <c r="I500" s="10">
        <f t="shared" si="165"/>
        <v>0</v>
      </c>
      <c r="J500" s="10">
        <f t="shared" si="165"/>
        <v>0</v>
      </c>
      <c r="K500" s="10">
        <f t="shared" ref="K500:K531" si="166">SUM(E500:J500)</f>
        <v>180000</v>
      </c>
      <c r="L500" s="21"/>
    </row>
    <row r="501" spans="1:12" s="7" customFormat="1" ht="25.5" x14ac:dyDescent="0.25">
      <c r="A501" s="35"/>
      <c r="B501" s="35"/>
      <c r="C501" s="35"/>
      <c r="D501" s="8" t="s">
        <v>30</v>
      </c>
      <c r="E501" s="10">
        <f t="shared" ref="E501:J504" si="167">E531</f>
        <v>0</v>
      </c>
      <c r="F501" s="10">
        <f t="shared" si="167"/>
        <v>0</v>
      </c>
      <c r="G501" s="10">
        <f t="shared" si="167"/>
        <v>0</v>
      </c>
      <c r="H501" s="10">
        <f t="shared" si="167"/>
        <v>0</v>
      </c>
      <c r="I501" s="10">
        <f t="shared" si="167"/>
        <v>0</v>
      </c>
      <c r="J501" s="10">
        <f t="shared" si="167"/>
        <v>0</v>
      </c>
      <c r="K501" s="10">
        <f t="shared" si="166"/>
        <v>0</v>
      </c>
      <c r="L501" s="21"/>
    </row>
    <row r="502" spans="1:12" s="7" customFormat="1" ht="25.5" x14ac:dyDescent="0.25">
      <c r="A502" s="35"/>
      <c r="B502" s="35"/>
      <c r="C502" s="35"/>
      <c r="D502" s="8" t="s">
        <v>31</v>
      </c>
      <c r="E502" s="10">
        <f t="shared" si="167"/>
        <v>0</v>
      </c>
      <c r="F502" s="10">
        <f t="shared" si="167"/>
        <v>0</v>
      </c>
      <c r="G502" s="10">
        <f t="shared" si="167"/>
        <v>0</v>
      </c>
      <c r="H502" s="10">
        <f t="shared" si="167"/>
        <v>0</v>
      </c>
      <c r="I502" s="10">
        <f t="shared" si="167"/>
        <v>0</v>
      </c>
      <c r="J502" s="10">
        <f t="shared" si="167"/>
        <v>0</v>
      </c>
      <c r="K502" s="10">
        <f t="shared" si="166"/>
        <v>0</v>
      </c>
      <c r="L502" s="21"/>
    </row>
    <row r="503" spans="1:12" s="7" customFormat="1" ht="25.5" x14ac:dyDescent="0.25">
      <c r="A503" s="35"/>
      <c r="B503" s="35"/>
      <c r="C503" s="35"/>
      <c r="D503" s="8" t="s">
        <v>32</v>
      </c>
      <c r="E503" s="10">
        <f t="shared" si="167"/>
        <v>60000</v>
      </c>
      <c r="F503" s="10">
        <f t="shared" si="167"/>
        <v>60000</v>
      </c>
      <c r="G503" s="10">
        <f t="shared" si="167"/>
        <v>60000</v>
      </c>
      <c r="H503" s="10">
        <f t="shared" si="167"/>
        <v>0</v>
      </c>
      <c r="I503" s="10">
        <f t="shared" si="167"/>
        <v>0</v>
      </c>
      <c r="J503" s="10">
        <f t="shared" si="167"/>
        <v>0</v>
      </c>
      <c r="K503" s="10">
        <f t="shared" si="166"/>
        <v>180000</v>
      </c>
      <c r="L503" s="21"/>
    </row>
    <row r="504" spans="1:12" s="7" customFormat="1" x14ac:dyDescent="0.25">
      <c r="A504" s="36"/>
      <c r="B504" s="36"/>
      <c r="C504" s="36"/>
      <c r="D504" s="8" t="s">
        <v>33</v>
      </c>
      <c r="E504" s="10">
        <f t="shared" si="167"/>
        <v>0</v>
      </c>
      <c r="F504" s="10">
        <f t="shared" si="167"/>
        <v>0</v>
      </c>
      <c r="G504" s="10">
        <f t="shared" si="167"/>
        <v>0</v>
      </c>
      <c r="H504" s="10">
        <f t="shared" si="167"/>
        <v>0</v>
      </c>
      <c r="I504" s="10">
        <f t="shared" si="167"/>
        <v>0</v>
      </c>
      <c r="J504" s="10">
        <f t="shared" si="167"/>
        <v>0</v>
      </c>
      <c r="K504" s="10">
        <f t="shared" si="166"/>
        <v>0</v>
      </c>
      <c r="L504" s="21"/>
    </row>
    <row r="505" spans="1:12" x14ac:dyDescent="0.25">
      <c r="A505" s="27" t="s">
        <v>154</v>
      </c>
      <c r="B505" s="27" t="s">
        <v>155</v>
      </c>
      <c r="C505" s="27" t="s">
        <v>123</v>
      </c>
      <c r="D505" s="18" t="s">
        <v>124</v>
      </c>
      <c r="E505" s="19">
        <f t="shared" ref="E505:J505" si="168">SUM(E506:E509)</f>
        <v>30000</v>
      </c>
      <c r="F505" s="19">
        <f t="shared" si="168"/>
        <v>30000</v>
      </c>
      <c r="G505" s="19">
        <f t="shared" si="168"/>
        <v>30000</v>
      </c>
      <c r="H505" s="19">
        <f t="shared" si="168"/>
        <v>0</v>
      </c>
      <c r="I505" s="19">
        <f t="shared" si="168"/>
        <v>0</v>
      </c>
      <c r="J505" s="19">
        <f t="shared" si="168"/>
        <v>0</v>
      </c>
      <c r="K505" s="19">
        <f t="shared" si="166"/>
        <v>90000</v>
      </c>
      <c r="L505" s="20"/>
    </row>
    <row r="506" spans="1:12" ht="25.5" x14ac:dyDescent="0.25">
      <c r="A506" s="28"/>
      <c r="B506" s="28"/>
      <c r="C506" s="28"/>
      <c r="D506" s="18" t="s">
        <v>125</v>
      </c>
      <c r="E506" s="19">
        <f t="shared" ref="E506:J509" si="169">E511</f>
        <v>0</v>
      </c>
      <c r="F506" s="19">
        <f t="shared" si="169"/>
        <v>0</v>
      </c>
      <c r="G506" s="19">
        <f t="shared" si="169"/>
        <v>0</v>
      </c>
      <c r="H506" s="19">
        <f t="shared" si="169"/>
        <v>0</v>
      </c>
      <c r="I506" s="19">
        <f t="shared" si="169"/>
        <v>0</v>
      </c>
      <c r="J506" s="19">
        <f t="shared" si="169"/>
        <v>0</v>
      </c>
      <c r="K506" s="19">
        <f t="shared" si="166"/>
        <v>0</v>
      </c>
      <c r="L506" s="20"/>
    </row>
    <row r="507" spans="1:12" ht="25.5" x14ac:dyDescent="0.25">
      <c r="A507" s="28"/>
      <c r="B507" s="28"/>
      <c r="C507" s="28"/>
      <c r="D507" s="18" t="s">
        <v>126</v>
      </c>
      <c r="E507" s="19">
        <f t="shared" si="169"/>
        <v>0</v>
      </c>
      <c r="F507" s="19">
        <f t="shared" si="169"/>
        <v>0</v>
      </c>
      <c r="G507" s="19">
        <f t="shared" si="169"/>
        <v>0</v>
      </c>
      <c r="H507" s="19">
        <f t="shared" si="169"/>
        <v>0</v>
      </c>
      <c r="I507" s="19">
        <f t="shared" si="169"/>
        <v>0</v>
      </c>
      <c r="J507" s="19">
        <f t="shared" si="169"/>
        <v>0</v>
      </c>
      <c r="K507" s="19">
        <f t="shared" si="166"/>
        <v>0</v>
      </c>
      <c r="L507" s="20"/>
    </row>
    <row r="508" spans="1:12" x14ac:dyDescent="0.25">
      <c r="A508" s="28"/>
      <c r="B508" s="28"/>
      <c r="C508" s="28"/>
      <c r="D508" s="18" t="s">
        <v>127</v>
      </c>
      <c r="E508" s="19">
        <f t="shared" si="169"/>
        <v>30000</v>
      </c>
      <c r="F508" s="19">
        <f t="shared" si="169"/>
        <v>30000</v>
      </c>
      <c r="G508" s="19">
        <f t="shared" si="169"/>
        <v>30000</v>
      </c>
      <c r="H508" s="19">
        <f t="shared" si="169"/>
        <v>0</v>
      </c>
      <c r="I508" s="19">
        <f t="shared" si="169"/>
        <v>0</v>
      </c>
      <c r="J508" s="19">
        <f t="shared" si="169"/>
        <v>0</v>
      </c>
      <c r="K508" s="19">
        <f t="shared" si="166"/>
        <v>90000</v>
      </c>
      <c r="L508" s="20"/>
    </row>
    <row r="509" spans="1:12" x14ac:dyDescent="0.25">
      <c r="A509" s="28"/>
      <c r="B509" s="28"/>
      <c r="C509" s="29"/>
      <c r="D509" s="18" t="s">
        <v>128</v>
      </c>
      <c r="E509" s="19">
        <f t="shared" si="169"/>
        <v>0</v>
      </c>
      <c r="F509" s="19">
        <f t="shared" si="169"/>
        <v>0</v>
      </c>
      <c r="G509" s="19">
        <f t="shared" si="169"/>
        <v>0</v>
      </c>
      <c r="H509" s="19">
        <f t="shared" si="169"/>
        <v>0</v>
      </c>
      <c r="I509" s="19">
        <f t="shared" si="169"/>
        <v>0</v>
      </c>
      <c r="J509" s="19">
        <f t="shared" si="169"/>
        <v>0</v>
      </c>
      <c r="K509" s="19">
        <f t="shared" si="166"/>
        <v>0</v>
      </c>
      <c r="L509" s="20"/>
    </row>
    <row r="510" spans="1:12" x14ac:dyDescent="0.25">
      <c r="A510" s="28"/>
      <c r="B510" s="28"/>
      <c r="C510" s="34" t="s">
        <v>35</v>
      </c>
      <c r="D510" s="18" t="s">
        <v>124</v>
      </c>
      <c r="E510" s="19">
        <f t="shared" ref="E510:J510" si="170">SUM(E511:E514)</f>
        <v>30000</v>
      </c>
      <c r="F510" s="19">
        <f t="shared" si="170"/>
        <v>30000</v>
      </c>
      <c r="G510" s="19">
        <f t="shared" si="170"/>
        <v>30000</v>
      </c>
      <c r="H510" s="19">
        <f t="shared" si="170"/>
        <v>0</v>
      </c>
      <c r="I510" s="19">
        <f t="shared" si="170"/>
        <v>0</v>
      </c>
      <c r="J510" s="19">
        <f t="shared" si="170"/>
        <v>0</v>
      </c>
      <c r="K510" s="19">
        <f t="shared" si="166"/>
        <v>90000</v>
      </c>
      <c r="L510" s="20"/>
    </row>
    <row r="511" spans="1:12" ht="25.5" x14ac:dyDescent="0.25">
      <c r="A511" s="28"/>
      <c r="B511" s="28"/>
      <c r="C511" s="35"/>
      <c r="D511" s="18" t="s">
        <v>125</v>
      </c>
      <c r="E511" s="19">
        <v>0</v>
      </c>
      <c r="F511" s="19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f t="shared" si="166"/>
        <v>0</v>
      </c>
      <c r="L511" s="20"/>
    </row>
    <row r="512" spans="1:12" ht="25.5" x14ac:dyDescent="0.25">
      <c r="A512" s="28"/>
      <c r="B512" s="28"/>
      <c r="C512" s="35"/>
      <c r="D512" s="18" t="s">
        <v>126</v>
      </c>
      <c r="E512" s="19">
        <v>0</v>
      </c>
      <c r="F512" s="19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f t="shared" si="166"/>
        <v>0</v>
      </c>
      <c r="L512" s="20"/>
    </row>
    <row r="513" spans="1:12" x14ac:dyDescent="0.25">
      <c r="A513" s="28"/>
      <c r="B513" s="28"/>
      <c r="C513" s="35"/>
      <c r="D513" s="18" t="s">
        <v>127</v>
      </c>
      <c r="E513" s="19">
        <v>30000</v>
      </c>
      <c r="F513" s="19">
        <v>30000</v>
      </c>
      <c r="G513" s="19">
        <v>30000</v>
      </c>
      <c r="H513" s="19">
        <v>0</v>
      </c>
      <c r="I513" s="19">
        <v>0</v>
      </c>
      <c r="J513" s="19">
        <v>0</v>
      </c>
      <c r="K513" s="19">
        <f t="shared" si="166"/>
        <v>90000</v>
      </c>
      <c r="L513" s="20" t="s">
        <v>156</v>
      </c>
    </row>
    <row r="514" spans="1:12" x14ac:dyDescent="0.25">
      <c r="A514" s="29"/>
      <c r="B514" s="29"/>
      <c r="C514" s="36"/>
      <c r="D514" s="18" t="s">
        <v>128</v>
      </c>
      <c r="E514" s="19">
        <v>0</v>
      </c>
      <c r="F514" s="19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f t="shared" si="166"/>
        <v>0</v>
      </c>
      <c r="L514" s="20"/>
    </row>
    <row r="515" spans="1:12" x14ac:dyDescent="0.25">
      <c r="A515" s="27" t="s">
        <v>157</v>
      </c>
      <c r="B515" s="27" t="s">
        <v>158</v>
      </c>
      <c r="C515" s="27" t="s">
        <v>123</v>
      </c>
      <c r="D515" s="18" t="s">
        <v>124</v>
      </c>
      <c r="E515" s="19">
        <f t="shared" ref="E515:J515" si="171">SUM(E516:E519)</f>
        <v>58705.15</v>
      </c>
      <c r="F515" s="19">
        <f t="shared" si="171"/>
        <v>28000</v>
      </c>
      <c r="G515" s="19">
        <f t="shared" si="171"/>
        <v>28000</v>
      </c>
      <c r="H515" s="19">
        <f t="shared" si="171"/>
        <v>0</v>
      </c>
      <c r="I515" s="19">
        <f t="shared" si="171"/>
        <v>0</v>
      </c>
      <c r="J515" s="19">
        <f t="shared" si="171"/>
        <v>0</v>
      </c>
      <c r="K515" s="19">
        <f t="shared" si="166"/>
        <v>114705.15</v>
      </c>
      <c r="L515" s="20"/>
    </row>
    <row r="516" spans="1:12" ht="25.5" x14ac:dyDescent="0.25">
      <c r="A516" s="28"/>
      <c r="B516" s="28"/>
      <c r="C516" s="28"/>
      <c r="D516" s="18" t="s">
        <v>125</v>
      </c>
      <c r="E516" s="19">
        <f t="shared" ref="E516:J519" si="172">E521</f>
        <v>0</v>
      </c>
      <c r="F516" s="19">
        <f t="shared" si="172"/>
        <v>0</v>
      </c>
      <c r="G516" s="19">
        <f t="shared" si="172"/>
        <v>0</v>
      </c>
      <c r="H516" s="19">
        <f t="shared" si="172"/>
        <v>0</v>
      </c>
      <c r="I516" s="19">
        <f t="shared" si="172"/>
        <v>0</v>
      </c>
      <c r="J516" s="19">
        <f t="shared" si="172"/>
        <v>0</v>
      </c>
      <c r="K516" s="19">
        <f t="shared" si="166"/>
        <v>0</v>
      </c>
      <c r="L516" s="20"/>
    </row>
    <row r="517" spans="1:12" ht="25.5" x14ac:dyDescent="0.25">
      <c r="A517" s="28"/>
      <c r="B517" s="28"/>
      <c r="C517" s="28"/>
      <c r="D517" s="18" t="s">
        <v>126</v>
      </c>
      <c r="E517" s="19">
        <f t="shared" si="172"/>
        <v>58705.15</v>
      </c>
      <c r="F517" s="19">
        <f t="shared" si="172"/>
        <v>28000</v>
      </c>
      <c r="G517" s="19">
        <f t="shared" si="172"/>
        <v>28000</v>
      </c>
      <c r="H517" s="19">
        <f t="shared" si="172"/>
        <v>0</v>
      </c>
      <c r="I517" s="19">
        <f t="shared" si="172"/>
        <v>0</v>
      </c>
      <c r="J517" s="19">
        <f t="shared" si="172"/>
        <v>0</v>
      </c>
      <c r="K517" s="19">
        <f t="shared" si="166"/>
        <v>114705.15</v>
      </c>
      <c r="L517" s="20"/>
    </row>
    <row r="518" spans="1:12" x14ac:dyDescent="0.25">
      <c r="A518" s="28"/>
      <c r="B518" s="28"/>
      <c r="C518" s="28"/>
      <c r="D518" s="18" t="s">
        <v>127</v>
      </c>
      <c r="E518" s="19">
        <f t="shared" si="172"/>
        <v>0</v>
      </c>
      <c r="F518" s="19">
        <f t="shared" si="172"/>
        <v>0</v>
      </c>
      <c r="G518" s="19">
        <f t="shared" si="172"/>
        <v>0</v>
      </c>
      <c r="H518" s="19">
        <f t="shared" si="172"/>
        <v>0</v>
      </c>
      <c r="I518" s="19">
        <f t="shared" si="172"/>
        <v>0</v>
      </c>
      <c r="J518" s="19">
        <f t="shared" si="172"/>
        <v>0</v>
      </c>
      <c r="K518" s="19">
        <f t="shared" si="166"/>
        <v>0</v>
      </c>
      <c r="L518" s="20"/>
    </row>
    <row r="519" spans="1:12" x14ac:dyDescent="0.25">
      <c r="A519" s="28"/>
      <c r="B519" s="28"/>
      <c r="C519" s="29"/>
      <c r="D519" s="18" t="s">
        <v>128</v>
      </c>
      <c r="E519" s="19">
        <f t="shared" si="172"/>
        <v>0</v>
      </c>
      <c r="F519" s="19">
        <f t="shared" si="172"/>
        <v>0</v>
      </c>
      <c r="G519" s="19">
        <f t="shared" si="172"/>
        <v>0</v>
      </c>
      <c r="H519" s="19">
        <f t="shared" si="172"/>
        <v>0</v>
      </c>
      <c r="I519" s="19">
        <f t="shared" si="172"/>
        <v>0</v>
      </c>
      <c r="J519" s="19">
        <f t="shared" si="172"/>
        <v>0</v>
      </c>
      <c r="K519" s="19">
        <f t="shared" si="166"/>
        <v>0</v>
      </c>
      <c r="L519" s="20"/>
    </row>
    <row r="520" spans="1:12" x14ac:dyDescent="0.25">
      <c r="A520" s="28"/>
      <c r="B520" s="28"/>
      <c r="C520" s="34" t="s">
        <v>35</v>
      </c>
      <c r="D520" s="18" t="s">
        <v>124</v>
      </c>
      <c r="E520" s="19">
        <f t="shared" ref="E520:J520" si="173">SUM(E521:E524)</f>
        <v>58705.15</v>
      </c>
      <c r="F520" s="19">
        <f t="shared" si="173"/>
        <v>28000</v>
      </c>
      <c r="G520" s="19">
        <f t="shared" si="173"/>
        <v>28000</v>
      </c>
      <c r="H520" s="19">
        <f t="shared" si="173"/>
        <v>0</v>
      </c>
      <c r="I520" s="19">
        <f t="shared" si="173"/>
        <v>0</v>
      </c>
      <c r="J520" s="19">
        <f t="shared" si="173"/>
        <v>0</v>
      </c>
      <c r="K520" s="19">
        <f t="shared" si="166"/>
        <v>114705.15</v>
      </c>
      <c r="L520" s="20"/>
    </row>
    <row r="521" spans="1:12" ht="25.5" x14ac:dyDescent="0.25">
      <c r="A521" s="28"/>
      <c r="B521" s="28"/>
      <c r="C521" s="35"/>
      <c r="D521" s="18" t="s">
        <v>125</v>
      </c>
      <c r="E521" s="19">
        <v>0</v>
      </c>
      <c r="F521" s="19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f t="shared" si="166"/>
        <v>0</v>
      </c>
      <c r="L521" s="20"/>
    </row>
    <row r="522" spans="1:12" ht="25.5" x14ac:dyDescent="0.25">
      <c r="A522" s="28"/>
      <c r="B522" s="28"/>
      <c r="C522" s="35"/>
      <c r="D522" s="18" t="s">
        <v>126</v>
      </c>
      <c r="E522" s="19">
        <f>70000-11294.85</f>
        <v>58705.15</v>
      </c>
      <c r="F522" s="19">
        <v>28000</v>
      </c>
      <c r="G522" s="19">
        <v>28000</v>
      </c>
      <c r="H522" s="19">
        <v>0</v>
      </c>
      <c r="I522" s="19">
        <v>0</v>
      </c>
      <c r="J522" s="19">
        <v>0</v>
      </c>
      <c r="K522" s="19">
        <f t="shared" si="166"/>
        <v>114705.15</v>
      </c>
      <c r="L522" s="20" t="s">
        <v>159</v>
      </c>
    </row>
    <row r="523" spans="1:12" x14ac:dyDescent="0.25">
      <c r="A523" s="28"/>
      <c r="B523" s="28"/>
      <c r="C523" s="35"/>
      <c r="D523" s="18" t="s">
        <v>127</v>
      </c>
      <c r="E523" s="19">
        <v>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f t="shared" si="166"/>
        <v>0</v>
      </c>
      <c r="L523" s="20"/>
    </row>
    <row r="524" spans="1:12" x14ac:dyDescent="0.25">
      <c r="A524" s="29"/>
      <c r="B524" s="29"/>
      <c r="C524" s="36"/>
      <c r="D524" s="18" t="s">
        <v>128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f t="shared" si="166"/>
        <v>0</v>
      </c>
      <c r="L524" s="20"/>
    </row>
    <row r="525" spans="1:12" x14ac:dyDescent="0.25">
      <c r="A525" s="27" t="s">
        <v>160</v>
      </c>
      <c r="B525" s="24" t="s">
        <v>197</v>
      </c>
      <c r="C525" s="27" t="s">
        <v>123</v>
      </c>
      <c r="D525" s="18" t="s">
        <v>124</v>
      </c>
      <c r="E525" s="19">
        <f t="shared" ref="E525:J525" si="174">SUM(E526:E529)</f>
        <v>60000</v>
      </c>
      <c r="F525" s="19">
        <f t="shared" si="174"/>
        <v>60000</v>
      </c>
      <c r="G525" s="19">
        <f t="shared" si="174"/>
        <v>60000</v>
      </c>
      <c r="H525" s="19">
        <f t="shared" si="174"/>
        <v>0</v>
      </c>
      <c r="I525" s="19">
        <f t="shared" si="174"/>
        <v>0</v>
      </c>
      <c r="J525" s="19">
        <f t="shared" si="174"/>
        <v>0</v>
      </c>
      <c r="K525" s="19">
        <f t="shared" si="166"/>
        <v>180000</v>
      </c>
      <c r="L525" s="20"/>
    </row>
    <row r="526" spans="1:12" ht="25.5" x14ac:dyDescent="0.25">
      <c r="A526" s="28"/>
      <c r="B526" s="28"/>
      <c r="C526" s="28"/>
      <c r="D526" s="18" t="s">
        <v>125</v>
      </c>
      <c r="E526" s="19">
        <f t="shared" ref="E526:J529" si="175">E531</f>
        <v>0</v>
      </c>
      <c r="F526" s="19">
        <f t="shared" si="175"/>
        <v>0</v>
      </c>
      <c r="G526" s="19">
        <f t="shared" si="175"/>
        <v>0</v>
      </c>
      <c r="H526" s="19">
        <f t="shared" si="175"/>
        <v>0</v>
      </c>
      <c r="I526" s="19">
        <f t="shared" si="175"/>
        <v>0</v>
      </c>
      <c r="J526" s="19">
        <f t="shared" si="175"/>
        <v>0</v>
      </c>
      <c r="K526" s="19">
        <f t="shared" si="166"/>
        <v>0</v>
      </c>
      <c r="L526" s="20"/>
    </row>
    <row r="527" spans="1:12" ht="25.5" x14ac:dyDescent="0.25">
      <c r="A527" s="28"/>
      <c r="B527" s="28"/>
      <c r="C527" s="28"/>
      <c r="D527" s="18" t="s">
        <v>126</v>
      </c>
      <c r="E527" s="19">
        <f t="shared" si="175"/>
        <v>0</v>
      </c>
      <c r="F527" s="19">
        <f t="shared" si="175"/>
        <v>0</v>
      </c>
      <c r="G527" s="19">
        <f t="shared" si="175"/>
        <v>0</v>
      </c>
      <c r="H527" s="19">
        <f t="shared" si="175"/>
        <v>0</v>
      </c>
      <c r="I527" s="19">
        <f t="shared" si="175"/>
        <v>0</v>
      </c>
      <c r="J527" s="19">
        <f t="shared" si="175"/>
        <v>0</v>
      </c>
      <c r="K527" s="19">
        <f t="shared" si="166"/>
        <v>0</v>
      </c>
      <c r="L527" s="20"/>
    </row>
    <row r="528" spans="1:12" x14ac:dyDescent="0.25">
      <c r="A528" s="28"/>
      <c r="B528" s="28"/>
      <c r="C528" s="28"/>
      <c r="D528" s="18" t="s">
        <v>127</v>
      </c>
      <c r="E528" s="19">
        <f t="shared" si="175"/>
        <v>60000</v>
      </c>
      <c r="F528" s="19">
        <f t="shared" si="175"/>
        <v>60000</v>
      </c>
      <c r="G528" s="19">
        <f t="shared" si="175"/>
        <v>60000</v>
      </c>
      <c r="H528" s="19">
        <f t="shared" si="175"/>
        <v>0</v>
      </c>
      <c r="I528" s="19">
        <f t="shared" si="175"/>
        <v>0</v>
      </c>
      <c r="J528" s="19">
        <f t="shared" si="175"/>
        <v>0</v>
      </c>
      <c r="K528" s="19">
        <f t="shared" si="166"/>
        <v>180000</v>
      </c>
      <c r="L528" s="20"/>
    </row>
    <row r="529" spans="1:12" x14ac:dyDescent="0.25">
      <c r="A529" s="28"/>
      <c r="B529" s="28"/>
      <c r="C529" s="29"/>
      <c r="D529" s="18" t="s">
        <v>128</v>
      </c>
      <c r="E529" s="19">
        <f t="shared" si="175"/>
        <v>0</v>
      </c>
      <c r="F529" s="19">
        <f t="shared" si="175"/>
        <v>0</v>
      </c>
      <c r="G529" s="19">
        <f t="shared" si="175"/>
        <v>0</v>
      </c>
      <c r="H529" s="19">
        <f t="shared" si="175"/>
        <v>0</v>
      </c>
      <c r="I529" s="19">
        <f t="shared" si="175"/>
        <v>0</v>
      </c>
      <c r="J529" s="19">
        <f t="shared" si="175"/>
        <v>0</v>
      </c>
      <c r="K529" s="19">
        <f t="shared" si="166"/>
        <v>0</v>
      </c>
      <c r="L529" s="20"/>
    </row>
    <row r="530" spans="1:12" x14ac:dyDescent="0.25">
      <c r="A530" s="28"/>
      <c r="B530" s="28"/>
      <c r="C530" s="34" t="s">
        <v>34</v>
      </c>
      <c r="D530" s="18" t="s">
        <v>124</v>
      </c>
      <c r="E530" s="19">
        <f t="shared" ref="E530:J530" si="176">SUM(E531:E534)</f>
        <v>60000</v>
      </c>
      <c r="F530" s="19">
        <f t="shared" si="176"/>
        <v>60000</v>
      </c>
      <c r="G530" s="19">
        <f t="shared" si="176"/>
        <v>60000</v>
      </c>
      <c r="H530" s="19">
        <f t="shared" si="176"/>
        <v>0</v>
      </c>
      <c r="I530" s="19">
        <f t="shared" si="176"/>
        <v>0</v>
      </c>
      <c r="J530" s="19">
        <f t="shared" si="176"/>
        <v>0</v>
      </c>
      <c r="K530" s="19">
        <f t="shared" si="166"/>
        <v>180000</v>
      </c>
      <c r="L530" s="20"/>
    </row>
    <row r="531" spans="1:12" ht="25.5" x14ac:dyDescent="0.25">
      <c r="A531" s="28"/>
      <c r="B531" s="28"/>
      <c r="C531" s="35"/>
      <c r="D531" s="18" t="s">
        <v>125</v>
      </c>
      <c r="E531" s="19">
        <v>0</v>
      </c>
      <c r="F531" s="19">
        <v>0</v>
      </c>
      <c r="G531" s="19">
        <v>0</v>
      </c>
      <c r="H531" s="19">
        <v>0</v>
      </c>
      <c r="I531" s="19">
        <v>0</v>
      </c>
      <c r="J531" s="19">
        <v>0</v>
      </c>
      <c r="K531" s="19">
        <f t="shared" si="166"/>
        <v>0</v>
      </c>
      <c r="L531" s="20"/>
    </row>
    <row r="532" spans="1:12" ht="25.5" x14ac:dyDescent="0.25">
      <c r="A532" s="28"/>
      <c r="B532" s="28"/>
      <c r="C532" s="35"/>
      <c r="D532" s="18" t="s">
        <v>126</v>
      </c>
      <c r="E532" s="19">
        <v>0</v>
      </c>
      <c r="F532" s="19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f t="shared" ref="K532:K563" si="177">SUM(E532:J532)</f>
        <v>0</v>
      </c>
      <c r="L532" s="20"/>
    </row>
    <row r="533" spans="1:12" x14ac:dyDescent="0.25">
      <c r="A533" s="28"/>
      <c r="B533" s="28"/>
      <c r="C533" s="35"/>
      <c r="D533" s="18" t="s">
        <v>127</v>
      </c>
      <c r="E533" s="19">
        <v>60000</v>
      </c>
      <c r="F533" s="19">
        <v>60000</v>
      </c>
      <c r="G533" s="19">
        <v>60000</v>
      </c>
      <c r="H533" s="19">
        <v>0</v>
      </c>
      <c r="I533" s="19">
        <v>0</v>
      </c>
      <c r="J533" s="19">
        <v>0</v>
      </c>
      <c r="K533" s="19">
        <f t="shared" si="177"/>
        <v>180000</v>
      </c>
      <c r="L533" s="20" t="s">
        <v>161</v>
      </c>
    </row>
    <row r="534" spans="1:12" x14ac:dyDescent="0.25">
      <c r="A534" s="29"/>
      <c r="B534" s="29"/>
      <c r="C534" s="36"/>
      <c r="D534" s="18" t="s">
        <v>128</v>
      </c>
      <c r="E534" s="19">
        <v>0</v>
      </c>
      <c r="F534" s="19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f t="shared" si="177"/>
        <v>0</v>
      </c>
      <c r="L534" s="20"/>
    </row>
    <row r="535" spans="1:12" s="7" customFormat="1" x14ac:dyDescent="0.25">
      <c r="A535" s="34">
        <v>3</v>
      </c>
      <c r="B535" s="34" t="s">
        <v>162</v>
      </c>
      <c r="C535" s="34" t="s">
        <v>28</v>
      </c>
      <c r="D535" s="8" t="s">
        <v>29</v>
      </c>
      <c r="E535" s="10">
        <f t="shared" ref="E535:J535" si="178">SUM(E536:E539)</f>
        <v>752000</v>
      </c>
      <c r="F535" s="10">
        <f t="shared" si="178"/>
        <v>755000</v>
      </c>
      <c r="G535" s="10">
        <f t="shared" si="178"/>
        <v>759000</v>
      </c>
      <c r="H535" s="10">
        <f t="shared" si="178"/>
        <v>0</v>
      </c>
      <c r="I535" s="10">
        <f t="shared" si="178"/>
        <v>0</v>
      </c>
      <c r="J535" s="10">
        <f t="shared" si="178"/>
        <v>0</v>
      </c>
      <c r="K535" s="10">
        <f t="shared" si="177"/>
        <v>2266000</v>
      </c>
      <c r="L535" s="21"/>
    </row>
    <row r="536" spans="1:12" s="7" customFormat="1" ht="25.5" x14ac:dyDescent="0.25">
      <c r="A536" s="35"/>
      <c r="B536" s="35"/>
      <c r="C536" s="35"/>
      <c r="D536" s="8" t="s">
        <v>30</v>
      </c>
      <c r="E536" s="10">
        <f t="shared" ref="E536:J539" si="179">E541</f>
        <v>0</v>
      </c>
      <c r="F536" s="10">
        <f t="shared" si="179"/>
        <v>0</v>
      </c>
      <c r="G536" s="10">
        <f t="shared" si="179"/>
        <v>0</v>
      </c>
      <c r="H536" s="10">
        <f t="shared" si="179"/>
        <v>0</v>
      </c>
      <c r="I536" s="10">
        <f t="shared" si="179"/>
        <v>0</v>
      </c>
      <c r="J536" s="10">
        <f t="shared" si="179"/>
        <v>0</v>
      </c>
      <c r="K536" s="10">
        <f t="shared" si="177"/>
        <v>0</v>
      </c>
      <c r="L536" s="21"/>
    </row>
    <row r="537" spans="1:12" s="7" customFormat="1" ht="25.5" x14ac:dyDescent="0.25">
      <c r="A537" s="35"/>
      <c r="B537" s="35"/>
      <c r="C537" s="35"/>
      <c r="D537" s="8" t="s">
        <v>31</v>
      </c>
      <c r="E537" s="10">
        <f t="shared" si="179"/>
        <v>752000</v>
      </c>
      <c r="F537" s="10">
        <f t="shared" si="179"/>
        <v>755000</v>
      </c>
      <c r="G537" s="10">
        <f t="shared" si="179"/>
        <v>759000</v>
      </c>
      <c r="H537" s="10">
        <f t="shared" si="179"/>
        <v>0</v>
      </c>
      <c r="I537" s="10">
        <f t="shared" si="179"/>
        <v>0</v>
      </c>
      <c r="J537" s="10">
        <f t="shared" si="179"/>
        <v>0</v>
      </c>
      <c r="K537" s="10">
        <f t="shared" si="177"/>
        <v>2266000</v>
      </c>
      <c r="L537" s="21"/>
    </row>
    <row r="538" spans="1:12" s="7" customFormat="1" ht="25.5" x14ac:dyDescent="0.25">
      <c r="A538" s="35"/>
      <c r="B538" s="35"/>
      <c r="C538" s="35"/>
      <c r="D538" s="8" t="s">
        <v>32</v>
      </c>
      <c r="E538" s="10">
        <f t="shared" si="179"/>
        <v>0</v>
      </c>
      <c r="F538" s="10">
        <f t="shared" si="179"/>
        <v>0</v>
      </c>
      <c r="G538" s="10">
        <f t="shared" si="179"/>
        <v>0</v>
      </c>
      <c r="H538" s="10">
        <f t="shared" si="179"/>
        <v>0</v>
      </c>
      <c r="I538" s="10">
        <f t="shared" si="179"/>
        <v>0</v>
      </c>
      <c r="J538" s="10">
        <f t="shared" si="179"/>
        <v>0</v>
      </c>
      <c r="K538" s="10">
        <f t="shared" si="177"/>
        <v>0</v>
      </c>
      <c r="L538" s="21"/>
    </row>
    <row r="539" spans="1:12" s="7" customFormat="1" x14ac:dyDescent="0.25">
      <c r="A539" s="35"/>
      <c r="B539" s="35"/>
      <c r="C539" s="36"/>
      <c r="D539" s="8" t="s">
        <v>33</v>
      </c>
      <c r="E539" s="10">
        <f t="shared" si="179"/>
        <v>0</v>
      </c>
      <c r="F539" s="10">
        <f t="shared" si="179"/>
        <v>0</v>
      </c>
      <c r="G539" s="10">
        <f t="shared" si="179"/>
        <v>0</v>
      </c>
      <c r="H539" s="10">
        <f t="shared" si="179"/>
        <v>0</v>
      </c>
      <c r="I539" s="10">
        <f t="shared" si="179"/>
        <v>0</v>
      </c>
      <c r="J539" s="10">
        <f t="shared" si="179"/>
        <v>0</v>
      </c>
      <c r="K539" s="10">
        <f t="shared" si="177"/>
        <v>0</v>
      </c>
      <c r="L539" s="21"/>
    </row>
    <row r="540" spans="1:12" s="7" customFormat="1" x14ac:dyDescent="0.25">
      <c r="A540" s="35"/>
      <c r="B540" s="35"/>
      <c r="C540" s="34" t="s">
        <v>34</v>
      </c>
      <c r="D540" s="8" t="s">
        <v>29</v>
      </c>
      <c r="E540" s="10">
        <f t="shared" ref="E540:J540" si="180">SUM(E541:E544)</f>
        <v>752000</v>
      </c>
      <c r="F540" s="10">
        <f t="shared" si="180"/>
        <v>755000</v>
      </c>
      <c r="G540" s="10">
        <f t="shared" si="180"/>
        <v>759000</v>
      </c>
      <c r="H540" s="10">
        <f t="shared" si="180"/>
        <v>0</v>
      </c>
      <c r="I540" s="10">
        <f t="shared" si="180"/>
        <v>0</v>
      </c>
      <c r="J540" s="10">
        <f t="shared" si="180"/>
        <v>0</v>
      </c>
      <c r="K540" s="10">
        <f t="shared" si="177"/>
        <v>2266000</v>
      </c>
      <c r="L540" s="21"/>
    </row>
    <row r="541" spans="1:12" s="7" customFormat="1" ht="25.5" x14ac:dyDescent="0.25">
      <c r="A541" s="35"/>
      <c r="B541" s="35"/>
      <c r="C541" s="35"/>
      <c r="D541" s="8" t="s">
        <v>30</v>
      </c>
      <c r="E541" s="10">
        <f t="shared" ref="E541:J544" si="181">E551</f>
        <v>0</v>
      </c>
      <c r="F541" s="10">
        <f t="shared" si="181"/>
        <v>0</v>
      </c>
      <c r="G541" s="10">
        <f t="shared" si="181"/>
        <v>0</v>
      </c>
      <c r="H541" s="10">
        <f t="shared" si="181"/>
        <v>0</v>
      </c>
      <c r="I541" s="10">
        <f t="shared" si="181"/>
        <v>0</v>
      </c>
      <c r="J541" s="10">
        <f t="shared" si="181"/>
        <v>0</v>
      </c>
      <c r="K541" s="10">
        <f t="shared" si="177"/>
        <v>0</v>
      </c>
      <c r="L541" s="21"/>
    </row>
    <row r="542" spans="1:12" s="7" customFormat="1" ht="25.5" x14ac:dyDescent="0.25">
      <c r="A542" s="35"/>
      <c r="B542" s="35"/>
      <c r="C542" s="35"/>
      <c r="D542" s="8" t="s">
        <v>31</v>
      </c>
      <c r="E542" s="10">
        <f t="shared" si="181"/>
        <v>752000</v>
      </c>
      <c r="F542" s="10">
        <f t="shared" si="181"/>
        <v>755000</v>
      </c>
      <c r="G542" s="10">
        <f t="shared" si="181"/>
        <v>759000</v>
      </c>
      <c r="H542" s="10">
        <f t="shared" si="181"/>
        <v>0</v>
      </c>
      <c r="I542" s="10">
        <f t="shared" si="181"/>
        <v>0</v>
      </c>
      <c r="J542" s="10">
        <f t="shared" si="181"/>
        <v>0</v>
      </c>
      <c r="K542" s="10">
        <f t="shared" si="177"/>
        <v>2266000</v>
      </c>
      <c r="L542" s="21"/>
    </row>
    <row r="543" spans="1:12" s="7" customFormat="1" ht="25.5" x14ac:dyDescent="0.25">
      <c r="A543" s="35"/>
      <c r="B543" s="35"/>
      <c r="C543" s="35"/>
      <c r="D543" s="8" t="s">
        <v>32</v>
      </c>
      <c r="E543" s="10">
        <f t="shared" si="181"/>
        <v>0</v>
      </c>
      <c r="F543" s="10">
        <f t="shared" si="181"/>
        <v>0</v>
      </c>
      <c r="G543" s="10">
        <f t="shared" si="181"/>
        <v>0</v>
      </c>
      <c r="H543" s="10">
        <f t="shared" si="181"/>
        <v>0</v>
      </c>
      <c r="I543" s="10">
        <f t="shared" si="181"/>
        <v>0</v>
      </c>
      <c r="J543" s="10">
        <f t="shared" si="181"/>
        <v>0</v>
      </c>
      <c r="K543" s="10">
        <f t="shared" si="177"/>
        <v>0</v>
      </c>
      <c r="L543" s="21"/>
    </row>
    <row r="544" spans="1:12" s="7" customFormat="1" x14ac:dyDescent="0.25">
      <c r="A544" s="36"/>
      <c r="B544" s="36"/>
      <c r="C544" s="36"/>
      <c r="D544" s="8" t="s">
        <v>33</v>
      </c>
      <c r="E544" s="10">
        <f t="shared" si="181"/>
        <v>0</v>
      </c>
      <c r="F544" s="10">
        <f t="shared" si="181"/>
        <v>0</v>
      </c>
      <c r="G544" s="10">
        <f t="shared" si="181"/>
        <v>0</v>
      </c>
      <c r="H544" s="10">
        <f t="shared" si="181"/>
        <v>0</v>
      </c>
      <c r="I544" s="10">
        <f t="shared" si="181"/>
        <v>0</v>
      </c>
      <c r="J544" s="10">
        <f t="shared" si="181"/>
        <v>0</v>
      </c>
      <c r="K544" s="10">
        <f t="shared" si="177"/>
        <v>0</v>
      </c>
      <c r="L544" s="21"/>
    </row>
    <row r="545" spans="1:12" s="7" customFormat="1" x14ac:dyDescent="0.25">
      <c r="A545" s="34" t="s">
        <v>163</v>
      </c>
      <c r="B545" s="34" t="s">
        <v>164</v>
      </c>
      <c r="C545" s="34" t="s">
        <v>28</v>
      </c>
      <c r="D545" s="8" t="s">
        <v>29</v>
      </c>
      <c r="E545" s="10">
        <f t="shared" ref="E545:J545" si="182">SUM(E546:E549)</f>
        <v>752000</v>
      </c>
      <c r="F545" s="10">
        <f t="shared" si="182"/>
        <v>755000</v>
      </c>
      <c r="G545" s="10">
        <f t="shared" si="182"/>
        <v>759000</v>
      </c>
      <c r="H545" s="10">
        <f t="shared" si="182"/>
        <v>0</v>
      </c>
      <c r="I545" s="10">
        <f t="shared" si="182"/>
        <v>0</v>
      </c>
      <c r="J545" s="10">
        <f t="shared" si="182"/>
        <v>0</v>
      </c>
      <c r="K545" s="10">
        <f t="shared" si="177"/>
        <v>2266000</v>
      </c>
      <c r="L545" s="21"/>
    </row>
    <row r="546" spans="1:12" s="7" customFormat="1" ht="25.5" x14ac:dyDescent="0.25">
      <c r="A546" s="35"/>
      <c r="B546" s="35"/>
      <c r="C546" s="35"/>
      <c r="D546" s="8" t="s">
        <v>30</v>
      </c>
      <c r="E546" s="10">
        <f t="shared" ref="E546:J549" si="183">E551</f>
        <v>0</v>
      </c>
      <c r="F546" s="10">
        <f t="shared" si="183"/>
        <v>0</v>
      </c>
      <c r="G546" s="10">
        <f t="shared" si="183"/>
        <v>0</v>
      </c>
      <c r="H546" s="10">
        <f t="shared" si="183"/>
        <v>0</v>
      </c>
      <c r="I546" s="10">
        <f t="shared" si="183"/>
        <v>0</v>
      </c>
      <c r="J546" s="10">
        <f t="shared" si="183"/>
        <v>0</v>
      </c>
      <c r="K546" s="10">
        <f t="shared" si="177"/>
        <v>0</v>
      </c>
      <c r="L546" s="21"/>
    </row>
    <row r="547" spans="1:12" s="7" customFormat="1" ht="25.5" x14ac:dyDescent="0.25">
      <c r="A547" s="35"/>
      <c r="B547" s="35"/>
      <c r="C547" s="35"/>
      <c r="D547" s="8" t="s">
        <v>31</v>
      </c>
      <c r="E547" s="10">
        <f t="shared" si="183"/>
        <v>752000</v>
      </c>
      <c r="F547" s="10">
        <f t="shared" si="183"/>
        <v>755000</v>
      </c>
      <c r="G547" s="10">
        <f t="shared" si="183"/>
        <v>759000</v>
      </c>
      <c r="H547" s="10">
        <f t="shared" si="183"/>
        <v>0</v>
      </c>
      <c r="I547" s="10">
        <f t="shared" si="183"/>
        <v>0</v>
      </c>
      <c r="J547" s="10">
        <f t="shared" si="183"/>
        <v>0</v>
      </c>
      <c r="K547" s="10">
        <f t="shared" si="177"/>
        <v>2266000</v>
      </c>
      <c r="L547" s="21"/>
    </row>
    <row r="548" spans="1:12" s="7" customFormat="1" ht="25.5" x14ac:dyDescent="0.25">
      <c r="A548" s="35"/>
      <c r="B548" s="35"/>
      <c r="C548" s="35"/>
      <c r="D548" s="8" t="s">
        <v>32</v>
      </c>
      <c r="E548" s="10">
        <f t="shared" si="183"/>
        <v>0</v>
      </c>
      <c r="F548" s="10">
        <f t="shared" si="183"/>
        <v>0</v>
      </c>
      <c r="G548" s="10">
        <f t="shared" si="183"/>
        <v>0</v>
      </c>
      <c r="H548" s="10">
        <f t="shared" si="183"/>
        <v>0</v>
      </c>
      <c r="I548" s="10">
        <f t="shared" si="183"/>
        <v>0</v>
      </c>
      <c r="J548" s="10">
        <f t="shared" si="183"/>
        <v>0</v>
      </c>
      <c r="K548" s="10">
        <f t="shared" si="177"/>
        <v>0</v>
      </c>
      <c r="L548" s="21"/>
    </row>
    <row r="549" spans="1:12" s="7" customFormat="1" x14ac:dyDescent="0.25">
      <c r="A549" s="35"/>
      <c r="B549" s="35"/>
      <c r="C549" s="36"/>
      <c r="D549" s="8" t="s">
        <v>33</v>
      </c>
      <c r="E549" s="10">
        <f t="shared" si="183"/>
        <v>0</v>
      </c>
      <c r="F549" s="10">
        <f t="shared" si="183"/>
        <v>0</v>
      </c>
      <c r="G549" s="10">
        <f t="shared" si="183"/>
        <v>0</v>
      </c>
      <c r="H549" s="10">
        <f t="shared" si="183"/>
        <v>0</v>
      </c>
      <c r="I549" s="10">
        <f t="shared" si="183"/>
        <v>0</v>
      </c>
      <c r="J549" s="10">
        <f t="shared" si="183"/>
        <v>0</v>
      </c>
      <c r="K549" s="10">
        <f t="shared" si="177"/>
        <v>0</v>
      </c>
      <c r="L549" s="21"/>
    </row>
    <row r="550" spans="1:12" s="7" customFormat="1" x14ac:dyDescent="0.25">
      <c r="A550" s="35"/>
      <c r="B550" s="35"/>
      <c r="C550" s="34" t="s">
        <v>34</v>
      </c>
      <c r="D550" s="8" t="s">
        <v>29</v>
      </c>
      <c r="E550" s="10">
        <f t="shared" ref="E550:J550" si="184">SUM(E551:E554)</f>
        <v>752000</v>
      </c>
      <c r="F550" s="10">
        <f t="shared" si="184"/>
        <v>755000</v>
      </c>
      <c r="G550" s="10">
        <f t="shared" si="184"/>
        <v>759000</v>
      </c>
      <c r="H550" s="10">
        <f t="shared" si="184"/>
        <v>0</v>
      </c>
      <c r="I550" s="10">
        <f t="shared" si="184"/>
        <v>0</v>
      </c>
      <c r="J550" s="10">
        <f t="shared" si="184"/>
        <v>0</v>
      </c>
      <c r="K550" s="10">
        <f t="shared" si="177"/>
        <v>2266000</v>
      </c>
      <c r="L550" s="21"/>
    </row>
    <row r="551" spans="1:12" s="7" customFormat="1" ht="25.5" x14ac:dyDescent="0.25">
      <c r="A551" s="35"/>
      <c r="B551" s="35"/>
      <c r="C551" s="35"/>
      <c r="D551" s="8" t="s">
        <v>30</v>
      </c>
      <c r="E551" s="10">
        <f t="shared" ref="E551:J554" si="185">E561</f>
        <v>0</v>
      </c>
      <c r="F551" s="10">
        <f t="shared" si="185"/>
        <v>0</v>
      </c>
      <c r="G551" s="10">
        <f t="shared" si="185"/>
        <v>0</v>
      </c>
      <c r="H551" s="10">
        <f t="shared" si="185"/>
        <v>0</v>
      </c>
      <c r="I551" s="10">
        <f t="shared" si="185"/>
        <v>0</v>
      </c>
      <c r="J551" s="10">
        <f t="shared" si="185"/>
        <v>0</v>
      </c>
      <c r="K551" s="10">
        <f t="shared" si="177"/>
        <v>0</v>
      </c>
      <c r="L551" s="21"/>
    </row>
    <row r="552" spans="1:12" s="7" customFormat="1" ht="25.5" x14ac:dyDescent="0.25">
      <c r="A552" s="35"/>
      <c r="B552" s="35"/>
      <c r="C552" s="35"/>
      <c r="D552" s="8" t="s">
        <v>31</v>
      </c>
      <c r="E552" s="10">
        <f t="shared" si="185"/>
        <v>752000</v>
      </c>
      <c r="F552" s="10">
        <f t="shared" si="185"/>
        <v>755000</v>
      </c>
      <c r="G552" s="10">
        <f t="shared" si="185"/>
        <v>759000</v>
      </c>
      <c r="H552" s="10">
        <f t="shared" si="185"/>
        <v>0</v>
      </c>
      <c r="I552" s="10">
        <f t="shared" si="185"/>
        <v>0</v>
      </c>
      <c r="J552" s="10">
        <f t="shared" si="185"/>
        <v>0</v>
      </c>
      <c r="K552" s="10">
        <f t="shared" si="177"/>
        <v>2266000</v>
      </c>
      <c r="L552" s="21"/>
    </row>
    <row r="553" spans="1:12" s="7" customFormat="1" ht="25.5" x14ac:dyDescent="0.25">
      <c r="A553" s="35"/>
      <c r="B553" s="35"/>
      <c r="C553" s="35"/>
      <c r="D553" s="8" t="s">
        <v>32</v>
      </c>
      <c r="E553" s="10">
        <f t="shared" si="185"/>
        <v>0</v>
      </c>
      <c r="F553" s="10">
        <f t="shared" si="185"/>
        <v>0</v>
      </c>
      <c r="G553" s="10">
        <f t="shared" si="185"/>
        <v>0</v>
      </c>
      <c r="H553" s="10">
        <f t="shared" si="185"/>
        <v>0</v>
      </c>
      <c r="I553" s="10">
        <f t="shared" si="185"/>
        <v>0</v>
      </c>
      <c r="J553" s="10">
        <f t="shared" si="185"/>
        <v>0</v>
      </c>
      <c r="K553" s="10">
        <f t="shared" si="177"/>
        <v>0</v>
      </c>
      <c r="L553" s="21"/>
    </row>
    <row r="554" spans="1:12" s="7" customFormat="1" x14ac:dyDescent="0.25">
      <c r="A554" s="36"/>
      <c r="B554" s="36"/>
      <c r="C554" s="36"/>
      <c r="D554" s="8" t="s">
        <v>33</v>
      </c>
      <c r="E554" s="10">
        <f t="shared" si="185"/>
        <v>0</v>
      </c>
      <c r="F554" s="10">
        <f t="shared" si="185"/>
        <v>0</v>
      </c>
      <c r="G554" s="10">
        <f t="shared" si="185"/>
        <v>0</v>
      </c>
      <c r="H554" s="10">
        <f t="shared" si="185"/>
        <v>0</v>
      </c>
      <c r="I554" s="10">
        <f t="shared" si="185"/>
        <v>0</v>
      </c>
      <c r="J554" s="10">
        <f t="shared" si="185"/>
        <v>0</v>
      </c>
      <c r="K554" s="10">
        <f t="shared" si="177"/>
        <v>0</v>
      </c>
      <c r="L554" s="21"/>
    </row>
    <row r="555" spans="1:12" x14ac:dyDescent="0.25">
      <c r="A555" s="27" t="s">
        <v>165</v>
      </c>
      <c r="B555" s="27" t="s">
        <v>166</v>
      </c>
      <c r="C555" s="27" t="s">
        <v>123</v>
      </c>
      <c r="D555" s="18" t="s">
        <v>124</v>
      </c>
      <c r="E555" s="19">
        <f t="shared" ref="E555:J555" si="186">SUM(E556:E559)</f>
        <v>752000</v>
      </c>
      <c r="F555" s="19">
        <f t="shared" si="186"/>
        <v>755000</v>
      </c>
      <c r="G555" s="19">
        <f t="shared" si="186"/>
        <v>759000</v>
      </c>
      <c r="H555" s="19">
        <f t="shared" si="186"/>
        <v>0</v>
      </c>
      <c r="I555" s="19">
        <f t="shared" si="186"/>
        <v>0</v>
      </c>
      <c r="J555" s="19">
        <f t="shared" si="186"/>
        <v>0</v>
      </c>
      <c r="K555" s="19">
        <f t="shared" si="177"/>
        <v>2266000</v>
      </c>
      <c r="L555" s="20"/>
    </row>
    <row r="556" spans="1:12" ht="25.5" x14ac:dyDescent="0.25">
      <c r="A556" s="28"/>
      <c r="B556" s="28"/>
      <c r="C556" s="28"/>
      <c r="D556" s="18" t="s">
        <v>125</v>
      </c>
      <c r="E556" s="19">
        <f t="shared" ref="E556:J559" si="187">E561</f>
        <v>0</v>
      </c>
      <c r="F556" s="19">
        <f t="shared" si="187"/>
        <v>0</v>
      </c>
      <c r="G556" s="19">
        <f t="shared" si="187"/>
        <v>0</v>
      </c>
      <c r="H556" s="19">
        <f t="shared" si="187"/>
        <v>0</v>
      </c>
      <c r="I556" s="19">
        <f t="shared" si="187"/>
        <v>0</v>
      </c>
      <c r="J556" s="19">
        <f t="shared" si="187"/>
        <v>0</v>
      </c>
      <c r="K556" s="19">
        <f t="shared" si="177"/>
        <v>0</v>
      </c>
      <c r="L556" s="20"/>
    </row>
    <row r="557" spans="1:12" ht="25.5" x14ac:dyDescent="0.25">
      <c r="A557" s="28"/>
      <c r="B557" s="28"/>
      <c r="C557" s="28"/>
      <c r="D557" s="18" t="s">
        <v>126</v>
      </c>
      <c r="E557" s="19">
        <f t="shared" si="187"/>
        <v>752000</v>
      </c>
      <c r="F557" s="19">
        <f t="shared" si="187"/>
        <v>755000</v>
      </c>
      <c r="G557" s="19">
        <f t="shared" si="187"/>
        <v>759000</v>
      </c>
      <c r="H557" s="19">
        <f t="shared" si="187"/>
        <v>0</v>
      </c>
      <c r="I557" s="19">
        <f t="shared" si="187"/>
        <v>0</v>
      </c>
      <c r="J557" s="19">
        <f t="shared" si="187"/>
        <v>0</v>
      </c>
      <c r="K557" s="19">
        <f t="shared" si="177"/>
        <v>2266000</v>
      </c>
      <c r="L557" s="20"/>
    </row>
    <row r="558" spans="1:12" x14ac:dyDescent="0.25">
      <c r="A558" s="28"/>
      <c r="B558" s="28"/>
      <c r="C558" s="28"/>
      <c r="D558" s="18" t="s">
        <v>127</v>
      </c>
      <c r="E558" s="19">
        <f t="shared" si="187"/>
        <v>0</v>
      </c>
      <c r="F558" s="19">
        <f t="shared" si="187"/>
        <v>0</v>
      </c>
      <c r="G558" s="19">
        <f t="shared" si="187"/>
        <v>0</v>
      </c>
      <c r="H558" s="19">
        <f t="shared" si="187"/>
        <v>0</v>
      </c>
      <c r="I558" s="19">
        <f t="shared" si="187"/>
        <v>0</v>
      </c>
      <c r="J558" s="19">
        <f t="shared" si="187"/>
        <v>0</v>
      </c>
      <c r="K558" s="19">
        <f t="shared" si="177"/>
        <v>0</v>
      </c>
      <c r="L558" s="20"/>
    </row>
    <row r="559" spans="1:12" x14ac:dyDescent="0.25">
      <c r="A559" s="28"/>
      <c r="B559" s="28"/>
      <c r="C559" s="29"/>
      <c r="D559" s="18" t="s">
        <v>128</v>
      </c>
      <c r="E559" s="19">
        <f t="shared" si="187"/>
        <v>0</v>
      </c>
      <c r="F559" s="19">
        <f t="shared" si="187"/>
        <v>0</v>
      </c>
      <c r="G559" s="19">
        <f t="shared" si="187"/>
        <v>0</v>
      </c>
      <c r="H559" s="19">
        <f t="shared" si="187"/>
        <v>0</v>
      </c>
      <c r="I559" s="19">
        <f t="shared" si="187"/>
        <v>0</v>
      </c>
      <c r="J559" s="19">
        <f t="shared" si="187"/>
        <v>0</v>
      </c>
      <c r="K559" s="19">
        <f t="shared" si="177"/>
        <v>0</v>
      </c>
      <c r="L559" s="20"/>
    </row>
    <row r="560" spans="1:12" x14ac:dyDescent="0.25">
      <c r="A560" s="28"/>
      <c r="B560" s="28"/>
      <c r="C560" s="34" t="s">
        <v>34</v>
      </c>
      <c r="D560" s="18" t="s">
        <v>124</v>
      </c>
      <c r="E560" s="19">
        <f t="shared" ref="E560:J560" si="188">SUM(E561:E564)</f>
        <v>752000</v>
      </c>
      <c r="F560" s="19">
        <f t="shared" si="188"/>
        <v>755000</v>
      </c>
      <c r="G560" s="19">
        <f t="shared" si="188"/>
        <v>759000</v>
      </c>
      <c r="H560" s="19">
        <f t="shared" si="188"/>
        <v>0</v>
      </c>
      <c r="I560" s="19">
        <f t="shared" si="188"/>
        <v>0</v>
      </c>
      <c r="J560" s="19">
        <f t="shared" si="188"/>
        <v>0</v>
      </c>
      <c r="K560" s="19">
        <f t="shared" si="177"/>
        <v>2266000</v>
      </c>
      <c r="L560" s="20"/>
    </row>
    <row r="561" spans="1:12" ht="25.5" x14ac:dyDescent="0.25">
      <c r="A561" s="28"/>
      <c r="B561" s="28"/>
      <c r="C561" s="35"/>
      <c r="D561" s="18" t="s">
        <v>125</v>
      </c>
      <c r="E561" s="19">
        <v>0</v>
      </c>
      <c r="F561" s="19">
        <v>0</v>
      </c>
      <c r="G561" s="19">
        <v>0</v>
      </c>
      <c r="H561" s="19">
        <v>0</v>
      </c>
      <c r="I561" s="19">
        <v>0</v>
      </c>
      <c r="J561" s="19">
        <v>0</v>
      </c>
      <c r="K561" s="19">
        <f t="shared" si="177"/>
        <v>0</v>
      </c>
      <c r="L561" s="20"/>
    </row>
    <row r="562" spans="1:12" ht="25.5" x14ac:dyDescent="0.25">
      <c r="A562" s="28"/>
      <c r="B562" s="28"/>
      <c r="C562" s="35"/>
      <c r="D562" s="18" t="s">
        <v>126</v>
      </c>
      <c r="E562" s="19">
        <v>752000</v>
      </c>
      <c r="F562" s="19">
        <v>755000</v>
      </c>
      <c r="G562" s="19">
        <v>759000</v>
      </c>
      <c r="H562" s="19">
        <v>0</v>
      </c>
      <c r="I562" s="19">
        <v>0</v>
      </c>
      <c r="J562" s="19">
        <v>0</v>
      </c>
      <c r="K562" s="19">
        <f t="shared" si="177"/>
        <v>2266000</v>
      </c>
      <c r="L562" s="20" t="s">
        <v>167</v>
      </c>
    </row>
    <row r="563" spans="1:12" x14ac:dyDescent="0.25">
      <c r="A563" s="28"/>
      <c r="B563" s="28"/>
      <c r="C563" s="35"/>
      <c r="D563" s="18" t="s">
        <v>127</v>
      </c>
      <c r="E563" s="19">
        <v>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f t="shared" si="177"/>
        <v>0</v>
      </c>
      <c r="L563" s="20"/>
    </row>
    <row r="564" spans="1:12" x14ac:dyDescent="0.25">
      <c r="A564" s="29"/>
      <c r="B564" s="29"/>
      <c r="C564" s="36"/>
      <c r="D564" s="18" t="s">
        <v>128</v>
      </c>
      <c r="E564" s="19">
        <v>0</v>
      </c>
      <c r="F564" s="19">
        <v>0</v>
      </c>
      <c r="G564" s="19">
        <v>0</v>
      </c>
      <c r="H564" s="19">
        <v>0</v>
      </c>
      <c r="I564" s="19">
        <v>0</v>
      </c>
      <c r="J564" s="19">
        <v>0</v>
      </c>
      <c r="K564" s="19">
        <f t="shared" ref="K564" si="189">SUM(E564:J564)</f>
        <v>0</v>
      </c>
      <c r="L564" s="20"/>
    </row>
    <row r="565" spans="1:12" x14ac:dyDescent="0.25">
      <c r="A565" s="34">
        <v>4</v>
      </c>
      <c r="B565" s="34" t="s">
        <v>168</v>
      </c>
      <c r="C565" s="34" t="s">
        <v>28</v>
      </c>
      <c r="D565" s="8" t="s">
        <v>29</v>
      </c>
      <c r="E565" s="10">
        <f t="shared" ref="E565:K569" si="190">E570</f>
        <v>2697040.4</v>
      </c>
      <c r="F565" s="10">
        <f t="shared" si="190"/>
        <v>1859818.1800000002</v>
      </c>
      <c r="G565" s="10">
        <f t="shared" si="190"/>
        <v>1859818.1800000002</v>
      </c>
      <c r="H565" s="10">
        <f t="shared" si="190"/>
        <v>0</v>
      </c>
      <c r="I565" s="10">
        <f t="shared" si="190"/>
        <v>0</v>
      </c>
      <c r="J565" s="10">
        <f t="shared" si="190"/>
        <v>0</v>
      </c>
      <c r="K565" s="10">
        <f t="shared" si="190"/>
        <v>6416676.7599999998</v>
      </c>
      <c r="L565" s="20"/>
    </row>
    <row r="566" spans="1:12" ht="25.5" x14ac:dyDescent="0.25">
      <c r="A566" s="35"/>
      <c r="B566" s="35"/>
      <c r="C566" s="35"/>
      <c r="D566" s="8" t="s">
        <v>30</v>
      </c>
      <c r="E566" s="10">
        <f t="shared" si="190"/>
        <v>0</v>
      </c>
      <c r="F566" s="10">
        <f t="shared" si="190"/>
        <v>0</v>
      </c>
      <c r="G566" s="10">
        <f t="shared" si="190"/>
        <v>0</v>
      </c>
      <c r="H566" s="10">
        <f t="shared" si="190"/>
        <v>0</v>
      </c>
      <c r="I566" s="10">
        <f t="shared" si="190"/>
        <v>0</v>
      </c>
      <c r="J566" s="10">
        <f t="shared" si="190"/>
        <v>0</v>
      </c>
      <c r="K566" s="10">
        <f t="shared" si="190"/>
        <v>0</v>
      </c>
      <c r="L566" s="20"/>
    </row>
    <row r="567" spans="1:12" ht="25.5" x14ac:dyDescent="0.25">
      <c r="A567" s="35"/>
      <c r="B567" s="35"/>
      <c r="C567" s="35"/>
      <c r="D567" s="8" t="s">
        <v>31</v>
      </c>
      <c r="E567" s="10">
        <f t="shared" si="190"/>
        <v>506000</v>
      </c>
      <c r="F567" s="10">
        <f t="shared" si="190"/>
        <v>81000</v>
      </c>
      <c r="G567" s="10">
        <f t="shared" si="190"/>
        <v>81000</v>
      </c>
      <c r="H567" s="10">
        <f t="shared" si="190"/>
        <v>0</v>
      </c>
      <c r="I567" s="10">
        <f t="shared" si="190"/>
        <v>0</v>
      </c>
      <c r="J567" s="10">
        <f t="shared" si="190"/>
        <v>0</v>
      </c>
      <c r="K567" s="10">
        <f t="shared" si="190"/>
        <v>668000</v>
      </c>
      <c r="L567" s="20"/>
    </row>
    <row r="568" spans="1:12" ht="25.5" x14ac:dyDescent="0.25">
      <c r="A568" s="35"/>
      <c r="B568" s="35"/>
      <c r="C568" s="35"/>
      <c r="D568" s="8" t="s">
        <v>32</v>
      </c>
      <c r="E568" s="10">
        <f t="shared" si="190"/>
        <v>2191040.4</v>
      </c>
      <c r="F568" s="10">
        <f t="shared" si="190"/>
        <v>1778818.1800000002</v>
      </c>
      <c r="G568" s="10">
        <f t="shared" si="190"/>
        <v>1778818.1800000002</v>
      </c>
      <c r="H568" s="10">
        <f t="shared" si="190"/>
        <v>0</v>
      </c>
      <c r="I568" s="10">
        <f t="shared" si="190"/>
        <v>0</v>
      </c>
      <c r="J568" s="10">
        <f t="shared" si="190"/>
        <v>0</v>
      </c>
      <c r="K568" s="10">
        <f t="shared" si="190"/>
        <v>5748676.7599999998</v>
      </c>
      <c r="L568" s="20"/>
    </row>
    <row r="569" spans="1:12" x14ac:dyDescent="0.25">
      <c r="A569" s="35"/>
      <c r="B569" s="35"/>
      <c r="C569" s="36"/>
      <c r="D569" s="8" t="s">
        <v>33</v>
      </c>
      <c r="E569" s="10">
        <f t="shared" si="190"/>
        <v>0</v>
      </c>
      <c r="F569" s="10">
        <f t="shared" si="190"/>
        <v>0</v>
      </c>
      <c r="G569" s="10">
        <f t="shared" si="190"/>
        <v>0</v>
      </c>
      <c r="H569" s="10">
        <f t="shared" si="190"/>
        <v>0</v>
      </c>
      <c r="I569" s="10">
        <f t="shared" si="190"/>
        <v>0</v>
      </c>
      <c r="J569" s="10">
        <f t="shared" si="190"/>
        <v>0</v>
      </c>
      <c r="K569" s="10">
        <f t="shared" si="190"/>
        <v>0</v>
      </c>
      <c r="L569" s="20"/>
    </row>
    <row r="570" spans="1:12" x14ac:dyDescent="0.25">
      <c r="A570" s="35"/>
      <c r="B570" s="35"/>
      <c r="C570" s="34" t="s">
        <v>35</v>
      </c>
      <c r="D570" s="8" t="s">
        <v>29</v>
      </c>
      <c r="E570" s="10">
        <f t="shared" ref="E570:J570" si="191">SUM(E571:E574)</f>
        <v>2697040.4</v>
      </c>
      <c r="F570" s="10">
        <f t="shared" si="191"/>
        <v>1859818.1800000002</v>
      </c>
      <c r="G570" s="10">
        <f t="shared" si="191"/>
        <v>1859818.1800000002</v>
      </c>
      <c r="H570" s="10">
        <f t="shared" si="191"/>
        <v>0</v>
      </c>
      <c r="I570" s="10">
        <f t="shared" si="191"/>
        <v>0</v>
      </c>
      <c r="J570" s="10">
        <f t="shared" si="191"/>
        <v>0</v>
      </c>
      <c r="K570" s="10">
        <f>SUM(E570:J570)</f>
        <v>6416676.7599999998</v>
      </c>
      <c r="L570" s="20"/>
    </row>
    <row r="571" spans="1:12" ht="25.5" x14ac:dyDescent="0.25">
      <c r="A571" s="35"/>
      <c r="B571" s="35"/>
      <c r="C571" s="35"/>
      <c r="D571" s="8" t="s">
        <v>30</v>
      </c>
      <c r="E571" s="10">
        <f t="shared" ref="E571:J574" si="192">E581</f>
        <v>0</v>
      </c>
      <c r="F571" s="10">
        <f t="shared" si="192"/>
        <v>0</v>
      </c>
      <c r="G571" s="10">
        <f t="shared" si="192"/>
        <v>0</v>
      </c>
      <c r="H571" s="10">
        <f t="shared" si="192"/>
        <v>0</v>
      </c>
      <c r="I571" s="10">
        <f t="shared" si="192"/>
        <v>0</v>
      </c>
      <c r="J571" s="10">
        <f t="shared" si="192"/>
        <v>0</v>
      </c>
      <c r="K571" s="10">
        <f>SUM(E571:J571)</f>
        <v>0</v>
      </c>
      <c r="L571" s="20"/>
    </row>
    <row r="572" spans="1:12" ht="25.5" x14ac:dyDescent="0.25">
      <c r="A572" s="35"/>
      <c r="B572" s="35"/>
      <c r="C572" s="35"/>
      <c r="D572" s="8" t="s">
        <v>31</v>
      </c>
      <c r="E572" s="10">
        <f t="shared" si="192"/>
        <v>506000</v>
      </c>
      <c r="F572" s="10">
        <f t="shared" si="192"/>
        <v>81000</v>
      </c>
      <c r="G572" s="10">
        <f t="shared" si="192"/>
        <v>81000</v>
      </c>
      <c r="H572" s="10">
        <f t="shared" si="192"/>
        <v>0</v>
      </c>
      <c r="I572" s="10">
        <f t="shared" si="192"/>
        <v>0</v>
      </c>
      <c r="J572" s="10">
        <f t="shared" si="192"/>
        <v>0</v>
      </c>
      <c r="K572" s="10">
        <f>SUM(E572:J572)</f>
        <v>668000</v>
      </c>
      <c r="L572" s="20"/>
    </row>
    <row r="573" spans="1:12" ht="25.5" x14ac:dyDescent="0.25">
      <c r="A573" s="35"/>
      <c r="B573" s="35"/>
      <c r="C573" s="35"/>
      <c r="D573" s="8" t="s">
        <v>32</v>
      </c>
      <c r="E573" s="10">
        <f t="shared" si="192"/>
        <v>2191040.4</v>
      </c>
      <c r="F573" s="10">
        <f t="shared" si="192"/>
        <v>1778818.1800000002</v>
      </c>
      <c r="G573" s="10">
        <f t="shared" si="192"/>
        <v>1778818.1800000002</v>
      </c>
      <c r="H573" s="10">
        <f t="shared" si="192"/>
        <v>0</v>
      </c>
      <c r="I573" s="10">
        <f t="shared" si="192"/>
        <v>0</v>
      </c>
      <c r="J573" s="10">
        <f t="shared" si="192"/>
        <v>0</v>
      </c>
      <c r="K573" s="10">
        <f>SUM(E573:J573)</f>
        <v>5748676.7599999998</v>
      </c>
      <c r="L573" s="20"/>
    </row>
    <row r="574" spans="1:12" x14ac:dyDescent="0.25">
      <c r="A574" s="36"/>
      <c r="B574" s="36"/>
      <c r="C574" s="36"/>
      <c r="D574" s="8" t="s">
        <v>33</v>
      </c>
      <c r="E574" s="10">
        <f t="shared" si="192"/>
        <v>0</v>
      </c>
      <c r="F574" s="10">
        <f t="shared" si="192"/>
        <v>0</v>
      </c>
      <c r="G574" s="10">
        <f t="shared" si="192"/>
        <v>0</v>
      </c>
      <c r="H574" s="10">
        <f t="shared" si="192"/>
        <v>0</v>
      </c>
      <c r="I574" s="10">
        <f t="shared" si="192"/>
        <v>0</v>
      </c>
      <c r="J574" s="10">
        <f t="shared" si="192"/>
        <v>0</v>
      </c>
      <c r="K574" s="10">
        <f>SUM(E574:J574)</f>
        <v>0</v>
      </c>
      <c r="L574" s="20"/>
    </row>
    <row r="575" spans="1:12" s="7" customFormat="1" x14ac:dyDescent="0.25">
      <c r="A575" s="34" t="s">
        <v>169</v>
      </c>
      <c r="B575" s="34" t="s">
        <v>170</v>
      </c>
      <c r="C575" s="34" t="s">
        <v>28</v>
      </c>
      <c r="D575" s="8" t="s">
        <v>29</v>
      </c>
      <c r="E575" s="10">
        <f t="shared" ref="E575:K579" si="193">E580</f>
        <v>2697040.4</v>
      </c>
      <c r="F575" s="10">
        <f t="shared" si="193"/>
        <v>1859818.1800000002</v>
      </c>
      <c r="G575" s="10">
        <f t="shared" si="193"/>
        <v>1859818.1800000002</v>
      </c>
      <c r="H575" s="10">
        <f t="shared" si="193"/>
        <v>0</v>
      </c>
      <c r="I575" s="10">
        <f t="shared" si="193"/>
        <v>0</v>
      </c>
      <c r="J575" s="10">
        <f t="shared" si="193"/>
        <v>0</v>
      </c>
      <c r="K575" s="10">
        <f t="shared" si="193"/>
        <v>6416676.7599999998</v>
      </c>
      <c r="L575" s="21"/>
    </row>
    <row r="576" spans="1:12" s="7" customFormat="1" ht="25.5" x14ac:dyDescent="0.25">
      <c r="A576" s="35"/>
      <c r="B576" s="35"/>
      <c r="C576" s="35"/>
      <c r="D576" s="8" t="s">
        <v>30</v>
      </c>
      <c r="E576" s="10">
        <f t="shared" si="193"/>
        <v>0</v>
      </c>
      <c r="F576" s="10">
        <f t="shared" si="193"/>
        <v>0</v>
      </c>
      <c r="G576" s="10">
        <f t="shared" si="193"/>
        <v>0</v>
      </c>
      <c r="H576" s="10">
        <f t="shared" si="193"/>
        <v>0</v>
      </c>
      <c r="I576" s="10">
        <f t="shared" si="193"/>
        <v>0</v>
      </c>
      <c r="J576" s="10">
        <f t="shared" si="193"/>
        <v>0</v>
      </c>
      <c r="K576" s="10">
        <f t="shared" si="193"/>
        <v>0</v>
      </c>
      <c r="L576" s="21"/>
    </row>
    <row r="577" spans="1:12" s="7" customFormat="1" ht="25.5" x14ac:dyDescent="0.25">
      <c r="A577" s="35"/>
      <c r="B577" s="35"/>
      <c r="C577" s="35"/>
      <c r="D577" s="8" t="s">
        <v>31</v>
      </c>
      <c r="E577" s="10">
        <f t="shared" si="193"/>
        <v>506000</v>
      </c>
      <c r="F577" s="10">
        <f t="shared" si="193"/>
        <v>81000</v>
      </c>
      <c r="G577" s="10">
        <f t="shared" si="193"/>
        <v>81000</v>
      </c>
      <c r="H577" s="10">
        <f t="shared" si="193"/>
        <v>0</v>
      </c>
      <c r="I577" s="10">
        <f t="shared" si="193"/>
        <v>0</v>
      </c>
      <c r="J577" s="10">
        <f t="shared" si="193"/>
        <v>0</v>
      </c>
      <c r="K577" s="10">
        <f t="shared" si="193"/>
        <v>668000</v>
      </c>
      <c r="L577" s="21"/>
    </row>
    <row r="578" spans="1:12" s="7" customFormat="1" ht="25.5" x14ac:dyDescent="0.25">
      <c r="A578" s="35"/>
      <c r="B578" s="35"/>
      <c r="C578" s="35"/>
      <c r="D578" s="8" t="s">
        <v>32</v>
      </c>
      <c r="E578" s="10">
        <f t="shared" si="193"/>
        <v>2191040.4</v>
      </c>
      <c r="F578" s="10">
        <f t="shared" si="193"/>
        <v>1778818.1800000002</v>
      </c>
      <c r="G578" s="10">
        <f t="shared" si="193"/>
        <v>1778818.1800000002</v>
      </c>
      <c r="H578" s="10">
        <f t="shared" si="193"/>
        <v>0</v>
      </c>
      <c r="I578" s="10">
        <f t="shared" si="193"/>
        <v>0</v>
      </c>
      <c r="J578" s="10">
        <f t="shared" si="193"/>
        <v>0</v>
      </c>
      <c r="K578" s="10">
        <f t="shared" si="193"/>
        <v>5748676.7599999998</v>
      </c>
      <c r="L578" s="21"/>
    </row>
    <row r="579" spans="1:12" s="7" customFormat="1" x14ac:dyDescent="0.25">
      <c r="A579" s="35"/>
      <c r="B579" s="35"/>
      <c r="C579" s="36"/>
      <c r="D579" s="8" t="s">
        <v>33</v>
      </c>
      <c r="E579" s="10">
        <f t="shared" si="193"/>
        <v>0</v>
      </c>
      <c r="F579" s="10">
        <f t="shared" si="193"/>
        <v>0</v>
      </c>
      <c r="G579" s="10">
        <f t="shared" si="193"/>
        <v>0</v>
      </c>
      <c r="H579" s="10">
        <f t="shared" si="193"/>
        <v>0</v>
      </c>
      <c r="I579" s="10">
        <f t="shared" si="193"/>
        <v>0</v>
      </c>
      <c r="J579" s="10">
        <f t="shared" si="193"/>
        <v>0</v>
      </c>
      <c r="K579" s="10">
        <f t="shared" si="193"/>
        <v>0</v>
      </c>
      <c r="L579" s="21"/>
    </row>
    <row r="580" spans="1:12" s="7" customFormat="1" x14ac:dyDescent="0.25">
      <c r="A580" s="35"/>
      <c r="B580" s="35"/>
      <c r="C580" s="34" t="s">
        <v>35</v>
      </c>
      <c r="D580" s="8" t="s">
        <v>29</v>
      </c>
      <c r="E580" s="10">
        <f t="shared" ref="E580:K580" si="194">E590+E600+E610+E620+E630+E640+E650+E660</f>
        <v>2697040.4</v>
      </c>
      <c r="F580" s="10">
        <f t="shared" si="194"/>
        <v>1859818.1800000002</v>
      </c>
      <c r="G580" s="10">
        <f t="shared" si="194"/>
        <v>1859818.1800000002</v>
      </c>
      <c r="H580" s="10">
        <f t="shared" si="194"/>
        <v>0</v>
      </c>
      <c r="I580" s="10">
        <f t="shared" si="194"/>
        <v>0</v>
      </c>
      <c r="J580" s="10">
        <f t="shared" si="194"/>
        <v>0</v>
      </c>
      <c r="K580" s="10">
        <f t="shared" si="194"/>
        <v>6416676.7599999998</v>
      </c>
      <c r="L580" s="21"/>
    </row>
    <row r="581" spans="1:12" s="7" customFormat="1" ht="25.5" x14ac:dyDescent="0.25">
      <c r="A581" s="35"/>
      <c r="B581" s="35"/>
      <c r="C581" s="35"/>
      <c r="D581" s="8" t="s">
        <v>30</v>
      </c>
      <c r="E581" s="10">
        <f>E591+E601+E611+E621+E631+E641+E651+E661</f>
        <v>0</v>
      </c>
      <c r="F581" s="10">
        <f t="shared" ref="F581:K581" si="195">F591+F601+F611+F621+F631+F641+F651</f>
        <v>0</v>
      </c>
      <c r="G581" s="10">
        <f t="shared" si="195"/>
        <v>0</v>
      </c>
      <c r="H581" s="10">
        <f t="shared" si="195"/>
        <v>0</v>
      </c>
      <c r="I581" s="10">
        <f t="shared" si="195"/>
        <v>0</v>
      </c>
      <c r="J581" s="10">
        <f t="shared" si="195"/>
        <v>0</v>
      </c>
      <c r="K581" s="10">
        <f t="shared" si="195"/>
        <v>0</v>
      </c>
      <c r="L581" s="21"/>
    </row>
    <row r="582" spans="1:12" s="7" customFormat="1" ht="25.5" x14ac:dyDescent="0.25">
      <c r="A582" s="35"/>
      <c r="B582" s="35"/>
      <c r="C582" s="35"/>
      <c r="D582" s="8" t="s">
        <v>31</v>
      </c>
      <c r="E582" s="10">
        <f>E592+E602+E612+E622+E632+E642+E652+E662</f>
        <v>506000</v>
      </c>
      <c r="F582" s="10">
        <f t="shared" ref="F582:K583" si="196">F592+F602+F612+F622+F632+F642+F652+F662</f>
        <v>81000</v>
      </c>
      <c r="G582" s="10">
        <f t="shared" si="196"/>
        <v>81000</v>
      </c>
      <c r="H582" s="10">
        <f t="shared" si="196"/>
        <v>0</v>
      </c>
      <c r="I582" s="10">
        <f t="shared" si="196"/>
        <v>0</v>
      </c>
      <c r="J582" s="10">
        <f t="shared" si="196"/>
        <v>0</v>
      </c>
      <c r="K582" s="10">
        <f t="shared" si="196"/>
        <v>668000</v>
      </c>
      <c r="L582" s="21"/>
    </row>
    <row r="583" spans="1:12" s="7" customFormat="1" ht="25.5" x14ac:dyDescent="0.25">
      <c r="A583" s="35"/>
      <c r="B583" s="35"/>
      <c r="C583" s="35"/>
      <c r="D583" s="8" t="s">
        <v>32</v>
      </c>
      <c r="E583" s="10">
        <f>E593+E603+E613+E623+E633+E643+E653+E663</f>
        <v>2191040.4</v>
      </c>
      <c r="F583" s="10">
        <f t="shared" si="196"/>
        <v>1778818.1800000002</v>
      </c>
      <c r="G583" s="10">
        <f t="shared" si="196"/>
        <v>1778818.1800000002</v>
      </c>
      <c r="H583" s="10">
        <f t="shared" si="196"/>
        <v>0</v>
      </c>
      <c r="I583" s="10">
        <f t="shared" si="196"/>
        <v>0</v>
      </c>
      <c r="J583" s="10">
        <f t="shared" si="196"/>
        <v>0</v>
      </c>
      <c r="K583" s="10">
        <f t="shared" si="196"/>
        <v>5748676.7599999998</v>
      </c>
      <c r="L583" s="21"/>
    </row>
    <row r="584" spans="1:12" s="7" customFormat="1" x14ac:dyDescent="0.25">
      <c r="A584" s="36"/>
      <c r="B584" s="36"/>
      <c r="C584" s="36"/>
      <c r="D584" s="8" t="s">
        <v>33</v>
      </c>
      <c r="E584" s="10">
        <f t="shared" ref="E584:K584" si="197">E594+E604+E614+E624+E634+E644+E654</f>
        <v>0</v>
      </c>
      <c r="F584" s="10">
        <f t="shared" si="197"/>
        <v>0</v>
      </c>
      <c r="G584" s="10">
        <f t="shared" si="197"/>
        <v>0</v>
      </c>
      <c r="H584" s="10">
        <f t="shared" si="197"/>
        <v>0</v>
      </c>
      <c r="I584" s="10">
        <f t="shared" si="197"/>
        <v>0</v>
      </c>
      <c r="J584" s="10">
        <f t="shared" si="197"/>
        <v>0</v>
      </c>
      <c r="K584" s="10">
        <f t="shared" si="197"/>
        <v>0</v>
      </c>
      <c r="L584" s="21"/>
    </row>
    <row r="585" spans="1:12" x14ac:dyDescent="0.25">
      <c r="A585" s="27" t="s">
        <v>171</v>
      </c>
      <c r="B585" s="27" t="s">
        <v>172</v>
      </c>
      <c r="C585" s="27" t="s">
        <v>123</v>
      </c>
      <c r="D585" s="18" t="s">
        <v>124</v>
      </c>
      <c r="E585" s="19">
        <f t="shared" ref="E585:J585" si="198">SUM(E586:E589)</f>
        <v>0</v>
      </c>
      <c r="F585" s="19">
        <f t="shared" si="198"/>
        <v>0</v>
      </c>
      <c r="G585" s="19">
        <f t="shared" si="198"/>
        <v>0</v>
      </c>
      <c r="H585" s="19">
        <f t="shared" si="198"/>
        <v>0</v>
      </c>
      <c r="I585" s="19">
        <f t="shared" si="198"/>
        <v>0</v>
      </c>
      <c r="J585" s="19">
        <f t="shared" si="198"/>
        <v>0</v>
      </c>
      <c r="K585" s="19">
        <f t="shared" ref="K585:K604" si="199">SUM(E585:J585)</f>
        <v>0</v>
      </c>
      <c r="L585" s="20"/>
    </row>
    <row r="586" spans="1:12" ht="25.5" x14ac:dyDescent="0.25">
      <c r="A586" s="28"/>
      <c r="B586" s="28"/>
      <c r="C586" s="28"/>
      <c r="D586" s="18" t="s">
        <v>125</v>
      </c>
      <c r="E586" s="19">
        <f t="shared" ref="E586:J589" si="200">E591</f>
        <v>0</v>
      </c>
      <c r="F586" s="19">
        <f t="shared" si="200"/>
        <v>0</v>
      </c>
      <c r="G586" s="19">
        <f t="shared" si="200"/>
        <v>0</v>
      </c>
      <c r="H586" s="19">
        <f t="shared" si="200"/>
        <v>0</v>
      </c>
      <c r="I586" s="19">
        <f t="shared" si="200"/>
        <v>0</v>
      </c>
      <c r="J586" s="19">
        <f t="shared" si="200"/>
        <v>0</v>
      </c>
      <c r="K586" s="19">
        <f t="shared" si="199"/>
        <v>0</v>
      </c>
      <c r="L586" s="20"/>
    </row>
    <row r="587" spans="1:12" ht="25.5" x14ac:dyDescent="0.25">
      <c r="A587" s="28"/>
      <c r="B587" s="28"/>
      <c r="C587" s="28"/>
      <c r="D587" s="18" t="s">
        <v>126</v>
      </c>
      <c r="E587" s="19">
        <f t="shared" si="200"/>
        <v>0</v>
      </c>
      <c r="F587" s="19">
        <f t="shared" si="200"/>
        <v>0</v>
      </c>
      <c r="G587" s="19">
        <f t="shared" si="200"/>
        <v>0</v>
      </c>
      <c r="H587" s="19">
        <f t="shared" si="200"/>
        <v>0</v>
      </c>
      <c r="I587" s="19">
        <f t="shared" si="200"/>
        <v>0</v>
      </c>
      <c r="J587" s="19">
        <f t="shared" si="200"/>
        <v>0</v>
      </c>
      <c r="K587" s="19">
        <f t="shared" si="199"/>
        <v>0</v>
      </c>
      <c r="L587" s="20"/>
    </row>
    <row r="588" spans="1:12" x14ac:dyDescent="0.25">
      <c r="A588" s="28"/>
      <c r="B588" s="28"/>
      <c r="C588" s="28"/>
      <c r="D588" s="18" t="s">
        <v>127</v>
      </c>
      <c r="E588" s="19">
        <f t="shared" si="200"/>
        <v>0</v>
      </c>
      <c r="F588" s="19">
        <f t="shared" si="200"/>
        <v>0</v>
      </c>
      <c r="G588" s="19">
        <f t="shared" si="200"/>
        <v>0</v>
      </c>
      <c r="H588" s="19">
        <f t="shared" si="200"/>
        <v>0</v>
      </c>
      <c r="I588" s="19">
        <f t="shared" si="200"/>
        <v>0</v>
      </c>
      <c r="J588" s="19">
        <f t="shared" si="200"/>
        <v>0</v>
      </c>
      <c r="K588" s="19">
        <f t="shared" si="199"/>
        <v>0</v>
      </c>
      <c r="L588" s="20"/>
    </row>
    <row r="589" spans="1:12" x14ac:dyDescent="0.25">
      <c r="A589" s="28"/>
      <c r="B589" s="28"/>
      <c r="C589" s="29"/>
      <c r="D589" s="18" t="s">
        <v>128</v>
      </c>
      <c r="E589" s="19">
        <f t="shared" si="200"/>
        <v>0</v>
      </c>
      <c r="F589" s="19">
        <f t="shared" si="200"/>
        <v>0</v>
      </c>
      <c r="G589" s="19">
        <f t="shared" si="200"/>
        <v>0</v>
      </c>
      <c r="H589" s="19">
        <f t="shared" si="200"/>
        <v>0</v>
      </c>
      <c r="I589" s="19">
        <f t="shared" si="200"/>
        <v>0</v>
      </c>
      <c r="J589" s="19">
        <f t="shared" si="200"/>
        <v>0</v>
      </c>
      <c r="K589" s="19">
        <f t="shared" si="199"/>
        <v>0</v>
      </c>
      <c r="L589" s="20"/>
    </row>
    <row r="590" spans="1:12" x14ac:dyDescent="0.25">
      <c r="A590" s="28"/>
      <c r="B590" s="28"/>
      <c r="C590" s="34" t="s">
        <v>35</v>
      </c>
      <c r="D590" s="18" t="s">
        <v>124</v>
      </c>
      <c r="E590" s="19">
        <f t="shared" ref="E590:J590" si="201">SUM(E591:E594)</f>
        <v>0</v>
      </c>
      <c r="F590" s="19">
        <f t="shared" si="201"/>
        <v>0</v>
      </c>
      <c r="G590" s="19">
        <f t="shared" si="201"/>
        <v>0</v>
      </c>
      <c r="H590" s="19">
        <f t="shared" si="201"/>
        <v>0</v>
      </c>
      <c r="I590" s="19">
        <f t="shared" si="201"/>
        <v>0</v>
      </c>
      <c r="J590" s="19">
        <f t="shared" si="201"/>
        <v>0</v>
      </c>
      <c r="K590" s="19">
        <f t="shared" si="199"/>
        <v>0</v>
      </c>
      <c r="L590" s="20"/>
    </row>
    <row r="591" spans="1:12" ht="25.5" x14ac:dyDescent="0.25">
      <c r="A591" s="28"/>
      <c r="B591" s="28"/>
      <c r="C591" s="35"/>
      <c r="D591" s="18" t="s">
        <v>125</v>
      </c>
      <c r="E591" s="19">
        <v>0</v>
      </c>
      <c r="F591" s="19">
        <v>0</v>
      </c>
      <c r="G591" s="19">
        <v>0</v>
      </c>
      <c r="H591" s="19">
        <v>0</v>
      </c>
      <c r="I591" s="19">
        <v>0</v>
      </c>
      <c r="J591" s="19">
        <v>0</v>
      </c>
      <c r="K591" s="19">
        <f t="shared" si="199"/>
        <v>0</v>
      </c>
      <c r="L591" s="20"/>
    </row>
    <row r="592" spans="1:12" ht="25.5" x14ac:dyDescent="0.25">
      <c r="A592" s="28"/>
      <c r="B592" s="28"/>
      <c r="C592" s="35"/>
      <c r="D592" s="18" t="s">
        <v>126</v>
      </c>
      <c r="E592" s="19">
        <v>0</v>
      </c>
      <c r="F592" s="19">
        <v>0</v>
      </c>
      <c r="G592" s="19">
        <v>0</v>
      </c>
      <c r="H592" s="19">
        <v>0</v>
      </c>
      <c r="I592" s="19">
        <v>0</v>
      </c>
      <c r="J592" s="19">
        <v>0</v>
      </c>
      <c r="K592" s="19">
        <f t="shared" si="199"/>
        <v>0</v>
      </c>
      <c r="L592" s="20"/>
    </row>
    <row r="593" spans="1:12" x14ac:dyDescent="0.25">
      <c r="A593" s="28"/>
      <c r="B593" s="28"/>
      <c r="C593" s="35"/>
      <c r="D593" s="18" t="s">
        <v>127</v>
      </c>
      <c r="E593" s="19">
        <v>0</v>
      </c>
      <c r="F593" s="19">
        <v>0</v>
      </c>
      <c r="G593" s="19">
        <v>0</v>
      </c>
      <c r="H593" s="19">
        <v>0</v>
      </c>
      <c r="I593" s="19">
        <v>0</v>
      </c>
      <c r="J593" s="19">
        <v>0</v>
      </c>
      <c r="K593" s="19">
        <f t="shared" si="199"/>
        <v>0</v>
      </c>
      <c r="L593" s="20"/>
    </row>
    <row r="594" spans="1:12" x14ac:dyDescent="0.25">
      <c r="A594" s="29"/>
      <c r="B594" s="29"/>
      <c r="C594" s="36"/>
      <c r="D594" s="18" t="s">
        <v>128</v>
      </c>
      <c r="E594" s="19">
        <v>0</v>
      </c>
      <c r="F594" s="19">
        <v>0</v>
      </c>
      <c r="G594" s="19">
        <v>0</v>
      </c>
      <c r="H594" s="19">
        <v>0</v>
      </c>
      <c r="I594" s="19">
        <v>0</v>
      </c>
      <c r="J594" s="19">
        <v>0</v>
      </c>
      <c r="K594" s="19">
        <f t="shared" si="199"/>
        <v>0</v>
      </c>
      <c r="L594" s="20"/>
    </row>
    <row r="595" spans="1:12" x14ac:dyDescent="0.25">
      <c r="A595" s="27" t="s">
        <v>173</v>
      </c>
      <c r="B595" s="27" t="s">
        <v>174</v>
      </c>
      <c r="C595" s="27" t="s">
        <v>123</v>
      </c>
      <c r="D595" s="18" t="s">
        <v>124</v>
      </c>
      <c r="E595" s="19">
        <f t="shared" ref="E595:J595" si="202">SUM(E596:E599)</f>
        <v>878000</v>
      </c>
      <c r="F595" s="19">
        <f t="shared" si="202"/>
        <v>878000</v>
      </c>
      <c r="G595" s="19">
        <f t="shared" si="202"/>
        <v>878000</v>
      </c>
      <c r="H595" s="19">
        <f t="shared" si="202"/>
        <v>0</v>
      </c>
      <c r="I595" s="19">
        <f t="shared" si="202"/>
        <v>0</v>
      </c>
      <c r="J595" s="19">
        <f t="shared" si="202"/>
        <v>0</v>
      </c>
      <c r="K595" s="19">
        <f t="shared" si="199"/>
        <v>2634000</v>
      </c>
      <c r="L595" s="20"/>
    </row>
    <row r="596" spans="1:12" ht="25.5" x14ac:dyDescent="0.25">
      <c r="A596" s="28"/>
      <c r="B596" s="28"/>
      <c r="C596" s="28"/>
      <c r="D596" s="18" t="s">
        <v>125</v>
      </c>
      <c r="E596" s="19">
        <f t="shared" ref="E596:J599" si="203">E601</f>
        <v>0</v>
      </c>
      <c r="F596" s="19">
        <f t="shared" si="203"/>
        <v>0</v>
      </c>
      <c r="G596" s="19">
        <f t="shared" si="203"/>
        <v>0</v>
      </c>
      <c r="H596" s="19">
        <f t="shared" si="203"/>
        <v>0</v>
      </c>
      <c r="I596" s="19">
        <f t="shared" si="203"/>
        <v>0</v>
      </c>
      <c r="J596" s="19">
        <f t="shared" si="203"/>
        <v>0</v>
      </c>
      <c r="K596" s="19">
        <f t="shared" si="199"/>
        <v>0</v>
      </c>
      <c r="L596" s="20"/>
    </row>
    <row r="597" spans="1:12" ht="25.5" x14ac:dyDescent="0.25">
      <c r="A597" s="28"/>
      <c r="B597" s="28"/>
      <c r="C597" s="28"/>
      <c r="D597" s="18" t="s">
        <v>126</v>
      </c>
      <c r="E597" s="19">
        <f t="shared" si="203"/>
        <v>0</v>
      </c>
      <c r="F597" s="19">
        <f t="shared" si="203"/>
        <v>0</v>
      </c>
      <c r="G597" s="19">
        <f t="shared" si="203"/>
        <v>0</v>
      </c>
      <c r="H597" s="19">
        <f t="shared" si="203"/>
        <v>0</v>
      </c>
      <c r="I597" s="19">
        <f t="shared" si="203"/>
        <v>0</v>
      </c>
      <c r="J597" s="19">
        <f t="shared" si="203"/>
        <v>0</v>
      </c>
      <c r="K597" s="19">
        <f t="shared" si="199"/>
        <v>0</v>
      </c>
      <c r="L597" s="20"/>
    </row>
    <row r="598" spans="1:12" x14ac:dyDescent="0.25">
      <c r="A598" s="28"/>
      <c r="B598" s="28"/>
      <c r="C598" s="28"/>
      <c r="D598" s="18" t="s">
        <v>127</v>
      </c>
      <c r="E598" s="19">
        <f t="shared" si="203"/>
        <v>878000</v>
      </c>
      <c r="F598" s="19">
        <f t="shared" si="203"/>
        <v>878000</v>
      </c>
      <c r="G598" s="19">
        <f t="shared" si="203"/>
        <v>878000</v>
      </c>
      <c r="H598" s="19">
        <f t="shared" si="203"/>
        <v>0</v>
      </c>
      <c r="I598" s="19">
        <f t="shared" si="203"/>
        <v>0</v>
      </c>
      <c r="J598" s="19">
        <f t="shared" si="203"/>
        <v>0</v>
      </c>
      <c r="K598" s="19">
        <f t="shared" si="199"/>
        <v>2634000</v>
      </c>
      <c r="L598" s="20"/>
    </row>
    <row r="599" spans="1:12" x14ac:dyDescent="0.25">
      <c r="A599" s="28"/>
      <c r="B599" s="28"/>
      <c r="C599" s="29"/>
      <c r="D599" s="18" t="s">
        <v>128</v>
      </c>
      <c r="E599" s="19">
        <f t="shared" si="203"/>
        <v>0</v>
      </c>
      <c r="F599" s="19">
        <f t="shared" si="203"/>
        <v>0</v>
      </c>
      <c r="G599" s="19">
        <f t="shared" si="203"/>
        <v>0</v>
      </c>
      <c r="H599" s="19">
        <f t="shared" si="203"/>
        <v>0</v>
      </c>
      <c r="I599" s="19">
        <f t="shared" si="203"/>
        <v>0</v>
      </c>
      <c r="J599" s="19">
        <f t="shared" si="203"/>
        <v>0</v>
      </c>
      <c r="K599" s="19">
        <f t="shared" si="199"/>
        <v>0</v>
      </c>
      <c r="L599" s="20"/>
    </row>
    <row r="600" spans="1:12" x14ac:dyDescent="0.25">
      <c r="A600" s="28"/>
      <c r="B600" s="28"/>
      <c r="C600" s="34" t="s">
        <v>35</v>
      </c>
      <c r="D600" s="18" t="s">
        <v>124</v>
      </c>
      <c r="E600" s="19">
        <f t="shared" ref="E600:J600" si="204">SUM(E601:E604)</f>
        <v>878000</v>
      </c>
      <c r="F600" s="19">
        <f t="shared" si="204"/>
        <v>878000</v>
      </c>
      <c r="G600" s="19">
        <f t="shared" si="204"/>
        <v>878000</v>
      </c>
      <c r="H600" s="19">
        <f t="shared" si="204"/>
        <v>0</v>
      </c>
      <c r="I600" s="19">
        <f t="shared" si="204"/>
        <v>0</v>
      </c>
      <c r="J600" s="19">
        <f t="shared" si="204"/>
        <v>0</v>
      </c>
      <c r="K600" s="19">
        <f t="shared" si="199"/>
        <v>2634000</v>
      </c>
      <c r="L600" s="20"/>
    </row>
    <row r="601" spans="1:12" ht="25.5" x14ac:dyDescent="0.25">
      <c r="A601" s="28"/>
      <c r="B601" s="28"/>
      <c r="C601" s="35"/>
      <c r="D601" s="18" t="s">
        <v>125</v>
      </c>
      <c r="E601" s="19">
        <v>0</v>
      </c>
      <c r="F601" s="19">
        <v>0</v>
      </c>
      <c r="G601" s="19">
        <v>0</v>
      </c>
      <c r="H601" s="19">
        <v>0</v>
      </c>
      <c r="I601" s="19">
        <v>0</v>
      </c>
      <c r="J601" s="19">
        <v>0</v>
      </c>
      <c r="K601" s="19">
        <f t="shared" si="199"/>
        <v>0</v>
      </c>
      <c r="L601" s="20"/>
    </row>
    <row r="602" spans="1:12" ht="25.5" x14ac:dyDescent="0.25">
      <c r="A602" s="28"/>
      <c r="B602" s="28"/>
      <c r="C602" s="35"/>
      <c r="D602" s="18" t="s">
        <v>126</v>
      </c>
      <c r="E602" s="19">
        <v>0</v>
      </c>
      <c r="F602" s="19">
        <v>0</v>
      </c>
      <c r="G602" s="19">
        <v>0</v>
      </c>
      <c r="H602" s="19">
        <v>0</v>
      </c>
      <c r="I602" s="19">
        <v>0</v>
      </c>
      <c r="J602" s="19">
        <v>0</v>
      </c>
      <c r="K602" s="19">
        <f t="shared" si="199"/>
        <v>0</v>
      </c>
    </row>
    <row r="603" spans="1:12" x14ac:dyDescent="0.25">
      <c r="A603" s="28"/>
      <c r="B603" s="28"/>
      <c r="C603" s="35"/>
      <c r="D603" s="18" t="s">
        <v>127</v>
      </c>
      <c r="E603" s="19">
        <f>878000</f>
        <v>878000</v>
      </c>
      <c r="F603" s="19">
        <f>878000</f>
        <v>878000</v>
      </c>
      <c r="G603" s="19">
        <f>878000</f>
        <v>878000</v>
      </c>
      <c r="H603" s="19">
        <v>0</v>
      </c>
      <c r="I603" s="19">
        <v>0</v>
      </c>
      <c r="J603" s="19">
        <v>0</v>
      </c>
      <c r="K603" s="19">
        <f t="shared" si="199"/>
        <v>2634000</v>
      </c>
      <c r="L603" s="20" t="s">
        <v>175</v>
      </c>
    </row>
    <row r="604" spans="1:12" x14ac:dyDescent="0.25">
      <c r="A604" s="29"/>
      <c r="B604" s="29"/>
      <c r="C604" s="36"/>
      <c r="D604" s="18" t="s">
        <v>128</v>
      </c>
      <c r="E604" s="19">
        <v>0</v>
      </c>
      <c r="F604" s="19">
        <v>0</v>
      </c>
      <c r="G604" s="19">
        <v>0</v>
      </c>
      <c r="H604" s="19">
        <v>0</v>
      </c>
      <c r="I604" s="19">
        <v>0</v>
      </c>
      <c r="J604" s="19">
        <v>0</v>
      </c>
      <c r="K604" s="19">
        <f t="shared" si="199"/>
        <v>0</v>
      </c>
      <c r="L604" s="20"/>
    </row>
    <row r="605" spans="1:12" x14ac:dyDescent="0.25">
      <c r="A605" s="32" t="s">
        <v>176</v>
      </c>
      <c r="B605" s="32" t="s">
        <v>177</v>
      </c>
      <c r="C605" s="32" t="s">
        <v>123</v>
      </c>
      <c r="D605" s="18" t="s">
        <v>124</v>
      </c>
      <c r="E605" s="19">
        <f t="shared" ref="E605:K609" si="205">E610</f>
        <v>202000</v>
      </c>
      <c r="F605" s="19">
        <f t="shared" si="205"/>
        <v>81000</v>
      </c>
      <c r="G605" s="19">
        <f t="shared" si="205"/>
        <v>81000</v>
      </c>
      <c r="H605" s="19">
        <f t="shared" si="205"/>
        <v>0</v>
      </c>
      <c r="I605" s="19">
        <f t="shared" si="205"/>
        <v>0</v>
      </c>
      <c r="J605" s="19">
        <f t="shared" si="205"/>
        <v>0</v>
      </c>
      <c r="K605" s="19">
        <f t="shared" si="205"/>
        <v>364000</v>
      </c>
      <c r="L605" s="20"/>
    </row>
    <row r="606" spans="1:12" ht="25.5" x14ac:dyDescent="0.25">
      <c r="A606" s="33"/>
      <c r="B606" s="33"/>
      <c r="C606" s="33"/>
      <c r="D606" s="18" t="s">
        <v>125</v>
      </c>
      <c r="E606" s="19">
        <f t="shared" si="205"/>
        <v>0</v>
      </c>
      <c r="F606" s="19">
        <f t="shared" si="205"/>
        <v>0</v>
      </c>
      <c r="G606" s="19">
        <f t="shared" si="205"/>
        <v>0</v>
      </c>
      <c r="H606" s="19">
        <f t="shared" si="205"/>
        <v>0</v>
      </c>
      <c r="I606" s="19">
        <f t="shared" si="205"/>
        <v>0</v>
      </c>
      <c r="J606" s="19">
        <f t="shared" si="205"/>
        <v>0</v>
      </c>
      <c r="K606" s="19">
        <f t="shared" si="205"/>
        <v>0</v>
      </c>
      <c r="L606" s="20"/>
    </row>
    <row r="607" spans="1:12" ht="25.5" x14ac:dyDescent="0.25">
      <c r="A607" s="33"/>
      <c r="B607" s="33"/>
      <c r="C607" s="33"/>
      <c r="D607" s="18" t="s">
        <v>126</v>
      </c>
      <c r="E607" s="19">
        <f t="shared" si="205"/>
        <v>202000</v>
      </c>
      <c r="F607" s="19">
        <f t="shared" si="205"/>
        <v>81000</v>
      </c>
      <c r="G607" s="19">
        <f t="shared" si="205"/>
        <v>81000</v>
      </c>
      <c r="H607" s="19">
        <f t="shared" si="205"/>
        <v>0</v>
      </c>
      <c r="I607" s="19">
        <f t="shared" si="205"/>
        <v>0</v>
      </c>
      <c r="J607" s="19">
        <f t="shared" si="205"/>
        <v>0</v>
      </c>
      <c r="K607" s="19">
        <f t="shared" si="205"/>
        <v>364000</v>
      </c>
      <c r="L607" s="20"/>
    </row>
    <row r="608" spans="1:12" x14ac:dyDescent="0.25">
      <c r="A608" s="33"/>
      <c r="B608" s="33"/>
      <c r="C608" s="33"/>
      <c r="D608" s="18" t="s">
        <v>127</v>
      </c>
      <c r="E608" s="19">
        <f t="shared" si="205"/>
        <v>0</v>
      </c>
      <c r="F608" s="19">
        <f t="shared" si="205"/>
        <v>0</v>
      </c>
      <c r="G608" s="19">
        <f t="shared" si="205"/>
        <v>0</v>
      </c>
      <c r="H608" s="19">
        <f t="shared" si="205"/>
        <v>0</v>
      </c>
      <c r="I608" s="19">
        <f t="shared" si="205"/>
        <v>0</v>
      </c>
      <c r="J608" s="19">
        <f t="shared" si="205"/>
        <v>0</v>
      </c>
      <c r="K608" s="19">
        <f t="shared" si="205"/>
        <v>0</v>
      </c>
      <c r="L608" s="20"/>
    </row>
    <row r="609" spans="1:12" x14ac:dyDescent="0.25">
      <c r="A609" s="33"/>
      <c r="B609" s="33"/>
      <c r="C609" s="33"/>
      <c r="D609" s="18" t="s">
        <v>128</v>
      </c>
      <c r="E609" s="19">
        <f t="shared" si="205"/>
        <v>0</v>
      </c>
      <c r="F609" s="19">
        <f t="shared" si="205"/>
        <v>0</v>
      </c>
      <c r="G609" s="19">
        <f t="shared" si="205"/>
        <v>0</v>
      </c>
      <c r="H609" s="19">
        <f t="shared" si="205"/>
        <v>0</v>
      </c>
      <c r="I609" s="19">
        <f t="shared" si="205"/>
        <v>0</v>
      </c>
      <c r="J609" s="19">
        <f t="shared" si="205"/>
        <v>0</v>
      </c>
      <c r="K609" s="19">
        <f t="shared" si="205"/>
        <v>0</v>
      </c>
      <c r="L609" s="20"/>
    </row>
    <row r="610" spans="1:12" x14ac:dyDescent="0.25">
      <c r="A610" s="33"/>
      <c r="B610" s="33"/>
      <c r="C610" s="39" t="s">
        <v>35</v>
      </c>
      <c r="D610" s="18" t="s">
        <v>124</v>
      </c>
      <c r="E610" s="19">
        <f t="shared" ref="E610:J610" si="206">E614+E613+E612+E611</f>
        <v>202000</v>
      </c>
      <c r="F610" s="19">
        <f t="shared" si="206"/>
        <v>81000</v>
      </c>
      <c r="G610" s="19">
        <f t="shared" si="206"/>
        <v>81000</v>
      </c>
      <c r="H610" s="19">
        <f t="shared" si="206"/>
        <v>0</v>
      </c>
      <c r="I610" s="19">
        <f t="shared" si="206"/>
        <v>0</v>
      </c>
      <c r="J610" s="19">
        <f t="shared" si="206"/>
        <v>0</v>
      </c>
      <c r="K610" s="19">
        <f>E610+F610+G610+H610+I610+J610</f>
        <v>364000</v>
      </c>
      <c r="L610" s="20"/>
    </row>
    <row r="611" spans="1:12" ht="25.5" x14ac:dyDescent="0.25">
      <c r="A611" s="33"/>
      <c r="B611" s="33"/>
      <c r="C611" s="40"/>
      <c r="D611" s="18" t="s">
        <v>125</v>
      </c>
      <c r="E611" s="19">
        <v>0</v>
      </c>
      <c r="F611" s="19">
        <v>0</v>
      </c>
      <c r="G611" s="19">
        <v>0</v>
      </c>
      <c r="H611" s="19">
        <v>0</v>
      </c>
      <c r="I611" s="19">
        <v>0</v>
      </c>
      <c r="J611" s="19">
        <v>0</v>
      </c>
      <c r="K611" s="19">
        <f>E611+F611+G611+H611+I611+J611</f>
        <v>0</v>
      </c>
      <c r="L611" s="20"/>
    </row>
    <row r="612" spans="1:12" ht="25.5" x14ac:dyDescent="0.25">
      <c r="A612" s="33"/>
      <c r="B612" s="33"/>
      <c r="C612" s="40"/>
      <c r="D612" s="18" t="s">
        <v>126</v>
      </c>
      <c r="E612" s="19">
        <v>202000</v>
      </c>
      <c r="F612" s="19">
        <v>81000</v>
      </c>
      <c r="G612" s="19">
        <v>81000</v>
      </c>
      <c r="H612" s="19">
        <v>0</v>
      </c>
      <c r="I612" s="19">
        <v>0</v>
      </c>
      <c r="J612" s="19">
        <v>0</v>
      </c>
      <c r="K612" s="19">
        <f>E612+F612+G612+H612+I612+J612</f>
        <v>364000</v>
      </c>
      <c r="L612" s="22" t="s">
        <v>178</v>
      </c>
    </row>
    <row r="613" spans="1:12" x14ac:dyDescent="0.25">
      <c r="A613" s="33"/>
      <c r="B613" s="33"/>
      <c r="C613" s="40"/>
      <c r="D613" s="18" t="s">
        <v>127</v>
      </c>
      <c r="E613" s="19">
        <v>0</v>
      </c>
      <c r="F613" s="19">
        <v>0</v>
      </c>
      <c r="G613" s="19">
        <v>0</v>
      </c>
      <c r="H613" s="19">
        <v>0</v>
      </c>
      <c r="I613" s="19">
        <v>0</v>
      </c>
      <c r="J613" s="19">
        <v>0</v>
      </c>
      <c r="K613" s="19">
        <v>0</v>
      </c>
      <c r="L613" s="20"/>
    </row>
    <row r="614" spans="1:12" x14ac:dyDescent="0.25">
      <c r="A614" s="33"/>
      <c r="B614" s="33"/>
      <c r="C614" s="40"/>
      <c r="D614" s="18" t="s">
        <v>128</v>
      </c>
      <c r="E614" s="19">
        <v>0</v>
      </c>
      <c r="F614" s="19">
        <v>0</v>
      </c>
      <c r="G614" s="19">
        <v>0</v>
      </c>
      <c r="H614" s="19">
        <v>0</v>
      </c>
      <c r="I614" s="19">
        <v>0</v>
      </c>
      <c r="J614" s="19">
        <v>0</v>
      </c>
      <c r="K614" s="19">
        <v>0</v>
      </c>
      <c r="L614" s="20"/>
    </row>
    <row r="615" spans="1:12" x14ac:dyDescent="0.25">
      <c r="A615" s="32" t="s">
        <v>179</v>
      </c>
      <c r="B615" s="32" t="s">
        <v>180</v>
      </c>
      <c r="C615" s="32" t="s">
        <v>123</v>
      </c>
      <c r="D615" s="18" t="s">
        <v>124</v>
      </c>
      <c r="E615" s="19">
        <f t="shared" ref="E615:K619" si="207">E620</f>
        <v>2040.4</v>
      </c>
      <c r="F615" s="19">
        <f t="shared" si="207"/>
        <v>818.18</v>
      </c>
      <c r="G615" s="19">
        <f t="shared" si="207"/>
        <v>818.18</v>
      </c>
      <c r="H615" s="19">
        <f t="shared" si="207"/>
        <v>0</v>
      </c>
      <c r="I615" s="19">
        <f t="shared" si="207"/>
        <v>0</v>
      </c>
      <c r="J615" s="19">
        <f t="shared" si="207"/>
        <v>0</v>
      </c>
      <c r="K615" s="19">
        <f t="shared" si="207"/>
        <v>3676.7599999999998</v>
      </c>
      <c r="L615" s="20"/>
    </row>
    <row r="616" spans="1:12" ht="25.5" x14ac:dyDescent="0.25">
      <c r="A616" s="33"/>
      <c r="B616" s="33"/>
      <c r="C616" s="33"/>
      <c r="D616" s="18" t="s">
        <v>125</v>
      </c>
      <c r="E616" s="19">
        <f t="shared" si="207"/>
        <v>0</v>
      </c>
      <c r="F616" s="19">
        <f t="shared" si="207"/>
        <v>0</v>
      </c>
      <c r="G616" s="19">
        <f t="shared" si="207"/>
        <v>0</v>
      </c>
      <c r="H616" s="19">
        <f t="shared" si="207"/>
        <v>0</v>
      </c>
      <c r="I616" s="19">
        <f t="shared" si="207"/>
        <v>0</v>
      </c>
      <c r="J616" s="19">
        <f t="shared" si="207"/>
        <v>0</v>
      </c>
      <c r="K616" s="19">
        <f t="shared" si="207"/>
        <v>0</v>
      </c>
      <c r="L616" s="20"/>
    </row>
    <row r="617" spans="1:12" ht="25.5" x14ac:dyDescent="0.25">
      <c r="A617" s="33"/>
      <c r="B617" s="33"/>
      <c r="C617" s="33"/>
      <c r="D617" s="18" t="s">
        <v>126</v>
      </c>
      <c r="E617" s="19">
        <f t="shared" si="207"/>
        <v>0</v>
      </c>
      <c r="F617" s="19">
        <f t="shared" si="207"/>
        <v>0</v>
      </c>
      <c r="G617" s="19">
        <f t="shared" si="207"/>
        <v>0</v>
      </c>
      <c r="H617" s="19">
        <f t="shared" si="207"/>
        <v>0</v>
      </c>
      <c r="I617" s="19">
        <f t="shared" si="207"/>
        <v>0</v>
      </c>
      <c r="J617" s="19">
        <f t="shared" si="207"/>
        <v>0</v>
      </c>
      <c r="K617" s="19">
        <f t="shared" si="207"/>
        <v>0</v>
      </c>
      <c r="L617" s="20"/>
    </row>
    <row r="618" spans="1:12" x14ac:dyDescent="0.25">
      <c r="A618" s="33"/>
      <c r="B618" s="33"/>
      <c r="C618" s="33"/>
      <c r="D618" s="18" t="s">
        <v>127</v>
      </c>
      <c r="E618" s="19">
        <f t="shared" si="207"/>
        <v>2040.4</v>
      </c>
      <c r="F618" s="19">
        <f t="shared" si="207"/>
        <v>818.18</v>
      </c>
      <c r="G618" s="19">
        <f t="shared" si="207"/>
        <v>818.18</v>
      </c>
      <c r="H618" s="19">
        <f t="shared" si="207"/>
        <v>0</v>
      </c>
      <c r="I618" s="19">
        <f t="shared" si="207"/>
        <v>0</v>
      </c>
      <c r="J618" s="19">
        <f t="shared" si="207"/>
        <v>0</v>
      </c>
      <c r="K618" s="19">
        <f t="shared" si="207"/>
        <v>3676.7599999999998</v>
      </c>
      <c r="L618" s="20"/>
    </row>
    <row r="619" spans="1:12" x14ac:dyDescent="0.25">
      <c r="A619" s="33"/>
      <c r="B619" s="33"/>
      <c r="C619" s="33"/>
      <c r="D619" s="18" t="s">
        <v>128</v>
      </c>
      <c r="E619" s="19">
        <f t="shared" si="207"/>
        <v>0</v>
      </c>
      <c r="F619" s="19">
        <f t="shared" si="207"/>
        <v>0</v>
      </c>
      <c r="G619" s="19">
        <f t="shared" si="207"/>
        <v>0</v>
      </c>
      <c r="H619" s="19">
        <f t="shared" si="207"/>
        <v>0</v>
      </c>
      <c r="I619" s="19">
        <f t="shared" si="207"/>
        <v>0</v>
      </c>
      <c r="J619" s="19">
        <f t="shared" si="207"/>
        <v>0</v>
      </c>
      <c r="K619" s="19">
        <f t="shared" si="207"/>
        <v>0</v>
      </c>
      <c r="L619" s="20"/>
    </row>
    <row r="620" spans="1:12" x14ac:dyDescent="0.25">
      <c r="A620" s="33"/>
      <c r="B620" s="33"/>
      <c r="C620" s="39" t="s">
        <v>35</v>
      </c>
      <c r="D620" s="18" t="s">
        <v>124</v>
      </c>
      <c r="E620" s="19">
        <f t="shared" ref="E620:J620" si="208">E621+E622+E623+E624</f>
        <v>2040.4</v>
      </c>
      <c r="F620" s="19">
        <f t="shared" si="208"/>
        <v>818.18</v>
      </c>
      <c r="G620" s="19">
        <f t="shared" si="208"/>
        <v>818.18</v>
      </c>
      <c r="H620" s="19">
        <f t="shared" si="208"/>
        <v>0</v>
      </c>
      <c r="I620" s="19">
        <f t="shared" si="208"/>
        <v>0</v>
      </c>
      <c r="J620" s="19">
        <f t="shared" si="208"/>
        <v>0</v>
      </c>
      <c r="K620" s="19">
        <f>E620+F620+G620+H620+I620+J620</f>
        <v>3676.7599999999998</v>
      </c>
      <c r="L620" s="20"/>
    </row>
    <row r="621" spans="1:12" ht="25.5" x14ac:dyDescent="0.25">
      <c r="A621" s="33"/>
      <c r="B621" s="33"/>
      <c r="C621" s="40"/>
      <c r="D621" s="18" t="s">
        <v>125</v>
      </c>
      <c r="E621" s="19">
        <v>0</v>
      </c>
      <c r="F621" s="19">
        <v>0</v>
      </c>
      <c r="G621" s="19">
        <v>0</v>
      </c>
      <c r="H621" s="19">
        <v>0</v>
      </c>
      <c r="I621" s="19">
        <v>0</v>
      </c>
      <c r="J621" s="19">
        <v>0</v>
      </c>
      <c r="K621" s="19">
        <f>E621+F621+G621+H621+I621+J621</f>
        <v>0</v>
      </c>
      <c r="L621" s="20"/>
    </row>
    <row r="622" spans="1:12" ht="25.5" x14ac:dyDescent="0.25">
      <c r="A622" s="33"/>
      <c r="B622" s="33"/>
      <c r="C622" s="40"/>
      <c r="D622" s="18" t="s">
        <v>126</v>
      </c>
      <c r="E622" s="19">
        <v>0</v>
      </c>
      <c r="F622" s="19">
        <v>0</v>
      </c>
      <c r="G622" s="19">
        <v>0</v>
      </c>
      <c r="H622" s="19">
        <v>0</v>
      </c>
      <c r="I622" s="19">
        <v>0</v>
      </c>
      <c r="J622" s="19">
        <v>0</v>
      </c>
      <c r="K622" s="19">
        <f>E622+F622+G622+H622+I622+J622</f>
        <v>0</v>
      </c>
      <c r="L622" s="20"/>
    </row>
    <row r="623" spans="1:12" x14ac:dyDescent="0.25">
      <c r="A623" s="33"/>
      <c r="B623" s="33"/>
      <c r="C623" s="40"/>
      <c r="D623" s="18" t="s">
        <v>127</v>
      </c>
      <c r="E623" s="19">
        <v>2040.4</v>
      </c>
      <c r="F623" s="19">
        <v>818.18</v>
      </c>
      <c r="G623" s="19">
        <v>818.18</v>
      </c>
      <c r="H623" s="19">
        <v>0</v>
      </c>
      <c r="I623" s="19">
        <v>0</v>
      </c>
      <c r="J623" s="19">
        <v>0</v>
      </c>
      <c r="K623" s="19">
        <f>E623+F623+G623+H623+I623+J623</f>
        <v>3676.7599999999998</v>
      </c>
      <c r="L623" s="20" t="s">
        <v>181</v>
      </c>
    </row>
    <row r="624" spans="1:12" x14ac:dyDescent="0.25">
      <c r="A624" s="33"/>
      <c r="B624" s="33"/>
      <c r="C624" s="40"/>
      <c r="D624" s="18" t="s">
        <v>128</v>
      </c>
      <c r="E624" s="19">
        <v>0</v>
      </c>
      <c r="F624" s="19">
        <v>0</v>
      </c>
      <c r="G624" s="19">
        <v>0</v>
      </c>
      <c r="H624" s="19">
        <v>0</v>
      </c>
      <c r="I624" s="19">
        <v>0</v>
      </c>
      <c r="J624" s="19">
        <v>0</v>
      </c>
      <c r="K624" s="19">
        <v>0</v>
      </c>
      <c r="L624" s="20"/>
    </row>
    <row r="625" spans="1:12" x14ac:dyDescent="0.25">
      <c r="A625" s="27" t="s">
        <v>182</v>
      </c>
      <c r="B625" s="27" t="s">
        <v>183</v>
      </c>
      <c r="C625" s="27" t="s">
        <v>123</v>
      </c>
      <c r="D625" s="18" t="s">
        <v>124</v>
      </c>
      <c r="E625" s="19">
        <f t="shared" ref="E625:J625" si="209">SUM(E626:E629)</f>
        <v>555000</v>
      </c>
      <c r="F625" s="19">
        <f t="shared" si="209"/>
        <v>555000</v>
      </c>
      <c r="G625" s="19">
        <f t="shared" si="209"/>
        <v>555000</v>
      </c>
      <c r="H625" s="19">
        <f t="shared" si="209"/>
        <v>0</v>
      </c>
      <c r="I625" s="19">
        <f t="shared" si="209"/>
        <v>0</v>
      </c>
      <c r="J625" s="19">
        <f t="shared" si="209"/>
        <v>0</v>
      </c>
      <c r="K625" s="19">
        <f t="shared" ref="K625:K654" si="210">SUM(E625:J625)</f>
        <v>1665000</v>
      </c>
      <c r="L625" s="20"/>
    </row>
    <row r="626" spans="1:12" ht="25.5" x14ac:dyDescent="0.25">
      <c r="A626" s="28"/>
      <c r="B626" s="28"/>
      <c r="C626" s="28"/>
      <c r="D626" s="18" t="s">
        <v>125</v>
      </c>
      <c r="E626" s="19">
        <f t="shared" ref="E626:J629" si="211">E631</f>
        <v>0</v>
      </c>
      <c r="F626" s="19">
        <f t="shared" si="211"/>
        <v>0</v>
      </c>
      <c r="G626" s="19">
        <f t="shared" si="211"/>
        <v>0</v>
      </c>
      <c r="H626" s="19">
        <f t="shared" si="211"/>
        <v>0</v>
      </c>
      <c r="I626" s="19">
        <f t="shared" si="211"/>
        <v>0</v>
      </c>
      <c r="J626" s="19">
        <f t="shared" si="211"/>
        <v>0</v>
      </c>
      <c r="K626" s="19">
        <f t="shared" si="210"/>
        <v>0</v>
      </c>
      <c r="L626" s="20"/>
    </row>
    <row r="627" spans="1:12" ht="25.5" x14ac:dyDescent="0.25">
      <c r="A627" s="28"/>
      <c r="B627" s="28"/>
      <c r="C627" s="28"/>
      <c r="D627" s="18" t="s">
        <v>126</v>
      </c>
      <c r="E627" s="19">
        <f t="shared" si="211"/>
        <v>0</v>
      </c>
      <c r="F627" s="19">
        <f t="shared" si="211"/>
        <v>0</v>
      </c>
      <c r="G627" s="19">
        <f t="shared" si="211"/>
        <v>0</v>
      </c>
      <c r="H627" s="19">
        <f t="shared" si="211"/>
        <v>0</v>
      </c>
      <c r="I627" s="19">
        <f t="shared" si="211"/>
        <v>0</v>
      </c>
      <c r="J627" s="19">
        <f t="shared" si="211"/>
        <v>0</v>
      </c>
      <c r="K627" s="19">
        <f t="shared" si="210"/>
        <v>0</v>
      </c>
      <c r="L627" s="20"/>
    </row>
    <row r="628" spans="1:12" x14ac:dyDescent="0.25">
      <c r="A628" s="28"/>
      <c r="B628" s="28"/>
      <c r="C628" s="28"/>
      <c r="D628" s="18" t="s">
        <v>127</v>
      </c>
      <c r="E628" s="19">
        <f t="shared" si="211"/>
        <v>555000</v>
      </c>
      <c r="F628" s="19">
        <f t="shared" si="211"/>
        <v>555000</v>
      </c>
      <c r="G628" s="19">
        <f t="shared" si="211"/>
        <v>555000</v>
      </c>
      <c r="H628" s="19">
        <f t="shared" si="211"/>
        <v>0</v>
      </c>
      <c r="I628" s="19">
        <f t="shared" si="211"/>
        <v>0</v>
      </c>
      <c r="J628" s="19">
        <f t="shared" si="211"/>
        <v>0</v>
      </c>
      <c r="K628" s="19">
        <f t="shared" si="210"/>
        <v>1665000</v>
      </c>
      <c r="L628" s="20"/>
    </row>
    <row r="629" spans="1:12" x14ac:dyDescent="0.25">
      <c r="A629" s="28"/>
      <c r="B629" s="28"/>
      <c r="C629" s="29"/>
      <c r="D629" s="18" t="s">
        <v>128</v>
      </c>
      <c r="E629" s="19">
        <f t="shared" si="211"/>
        <v>0</v>
      </c>
      <c r="F629" s="19">
        <f t="shared" si="211"/>
        <v>0</v>
      </c>
      <c r="G629" s="19">
        <f t="shared" si="211"/>
        <v>0</v>
      </c>
      <c r="H629" s="19">
        <f t="shared" si="211"/>
        <v>0</v>
      </c>
      <c r="I629" s="19">
        <f t="shared" si="211"/>
        <v>0</v>
      </c>
      <c r="J629" s="19">
        <f t="shared" si="211"/>
        <v>0</v>
      </c>
      <c r="K629" s="19">
        <f t="shared" si="210"/>
        <v>0</v>
      </c>
      <c r="L629" s="20"/>
    </row>
    <row r="630" spans="1:12" x14ac:dyDescent="0.25">
      <c r="A630" s="28"/>
      <c r="B630" s="28"/>
      <c r="C630" s="34" t="s">
        <v>35</v>
      </c>
      <c r="D630" s="18" t="s">
        <v>124</v>
      </c>
      <c r="E630" s="19">
        <f t="shared" ref="E630:J630" si="212">SUM(E631:E634)</f>
        <v>555000</v>
      </c>
      <c r="F630" s="19">
        <f t="shared" si="212"/>
        <v>555000</v>
      </c>
      <c r="G630" s="19">
        <f t="shared" si="212"/>
        <v>555000</v>
      </c>
      <c r="H630" s="19">
        <f t="shared" si="212"/>
        <v>0</v>
      </c>
      <c r="I630" s="19">
        <f t="shared" si="212"/>
        <v>0</v>
      </c>
      <c r="J630" s="19">
        <f t="shared" si="212"/>
        <v>0</v>
      </c>
      <c r="K630" s="19">
        <f t="shared" si="210"/>
        <v>1665000</v>
      </c>
      <c r="L630" s="20"/>
    </row>
    <row r="631" spans="1:12" ht="25.5" x14ac:dyDescent="0.25">
      <c r="A631" s="28"/>
      <c r="B631" s="28"/>
      <c r="C631" s="35"/>
      <c r="D631" s="18" t="s">
        <v>125</v>
      </c>
      <c r="E631" s="19">
        <v>0</v>
      </c>
      <c r="F631" s="19">
        <v>0</v>
      </c>
      <c r="G631" s="19">
        <v>0</v>
      </c>
      <c r="H631" s="19">
        <v>0</v>
      </c>
      <c r="I631" s="19">
        <v>0</v>
      </c>
      <c r="J631" s="19">
        <v>0</v>
      </c>
      <c r="K631" s="19">
        <f t="shared" si="210"/>
        <v>0</v>
      </c>
      <c r="L631" s="20"/>
    </row>
    <row r="632" spans="1:12" ht="25.5" x14ac:dyDescent="0.25">
      <c r="A632" s="28"/>
      <c r="B632" s="28"/>
      <c r="C632" s="35"/>
      <c r="D632" s="18" t="s">
        <v>126</v>
      </c>
      <c r="E632" s="19">
        <v>0</v>
      </c>
      <c r="F632" s="19">
        <v>0</v>
      </c>
      <c r="G632" s="19">
        <v>0</v>
      </c>
      <c r="H632" s="19">
        <v>0</v>
      </c>
      <c r="I632" s="19">
        <v>0</v>
      </c>
      <c r="J632" s="19">
        <v>0</v>
      </c>
      <c r="K632" s="19">
        <f t="shared" si="210"/>
        <v>0</v>
      </c>
      <c r="L632" s="20"/>
    </row>
    <row r="633" spans="1:12" x14ac:dyDescent="0.25">
      <c r="A633" s="28"/>
      <c r="B633" s="28"/>
      <c r="C633" s="35"/>
      <c r="D633" s="18" t="s">
        <v>127</v>
      </c>
      <c r="E633" s="19">
        <v>555000</v>
      </c>
      <c r="F633" s="19">
        <v>555000</v>
      </c>
      <c r="G633" s="19">
        <v>555000</v>
      </c>
      <c r="H633" s="19">
        <v>0</v>
      </c>
      <c r="I633" s="19">
        <v>0</v>
      </c>
      <c r="J633" s="19">
        <v>0</v>
      </c>
      <c r="K633" s="19">
        <f t="shared" si="210"/>
        <v>1665000</v>
      </c>
      <c r="L633" s="20" t="s">
        <v>184</v>
      </c>
    </row>
    <row r="634" spans="1:12" x14ac:dyDescent="0.25">
      <c r="A634" s="29"/>
      <c r="B634" s="29"/>
      <c r="C634" s="36"/>
      <c r="D634" s="18" t="s">
        <v>128</v>
      </c>
      <c r="E634" s="19">
        <v>0</v>
      </c>
      <c r="F634" s="19">
        <v>0</v>
      </c>
      <c r="G634" s="19">
        <v>0</v>
      </c>
      <c r="H634" s="19">
        <v>0</v>
      </c>
      <c r="I634" s="19">
        <v>0</v>
      </c>
      <c r="J634" s="19">
        <v>0</v>
      </c>
      <c r="K634" s="19">
        <f t="shared" si="210"/>
        <v>0</v>
      </c>
      <c r="L634" s="20"/>
    </row>
    <row r="635" spans="1:12" x14ac:dyDescent="0.25">
      <c r="A635" s="27" t="s">
        <v>185</v>
      </c>
      <c r="B635" s="27" t="s">
        <v>186</v>
      </c>
      <c r="C635" s="27" t="s">
        <v>123</v>
      </c>
      <c r="D635" s="18" t="s">
        <v>124</v>
      </c>
      <c r="E635" s="19">
        <f t="shared" ref="E635:J635" si="213">SUM(E636:E639)</f>
        <v>205000</v>
      </c>
      <c r="F635" s="19">
        <f t="shared" si="213"/>
        <v>55000</v>
      </c>
      <c r="G635" s="19">
        <f t="shared" si="213"/>
        <v>55000</v>
      </c>
      <c r="H635" s="19">
        <f t="shared" si="213"/>
        <v>0</v>
      </c>
      <c r="I635" s="19">
        <f t="shared" si="213"/>
        <v>0</v>
      </c>
      <c r="J635" s="19">
        <f t="shared" si="213"/>
        <v>0</v>
      </c>
      <c r="K635" s="19">
        <f t="shared" si="210"/>
        <v>315000</v>
      </c>
      <c r="L635" s="20"/>
    </row>
    <row r="636" spans="1:12" ht="25.5" x14ac:dyDescent="0.25">
      <c r="A636" s="28"/>
      <c r="B636" s="28"/>
      <c r="C636" s="28"/>
      <c r="D636" s="18" t="s">
        <v>125</v>
      </c>
      <c r="E636" s="19">
        <f t="shared" ref="E636:J639" si="214">E641</f>
        <v>0</v>
      </c>
      <c r="F636" s="19">
        <f t="shared" si="214"/>
        <v>0</v>
      </c>
      <c r="G636" s="19">
        <f t="shared" si="214"/>
        <v>0</v>
      </c>
      <c r="H636" s="19">
        <f t="shared" si="214"/>
        <v>0</v>
      </c>
      <c r="I636" s="19">
        <f t="shared" si="214"/>
        <v>0</v>
      </c>
      <c r="J636" s="19">
        <f t="shared" si="214"/>
        <v>0</v>
      </c>
      <c r="K636" s="19">
        <f t="shared" si="210"/>
        <v>0</v>
      </c>
      <c r="L636" s="20"/>
    </row>
    <row r="637" spans="1:12" ht="25.5" x14ac:dyDescent="0.25">
      <c r="A637" s="28"/>
      <c r="B637" s="28"/>
      <c r="C637" s="28"/>
      <c r="D637" s="18" t="s">
        <v>126</v>
      </c>
      <c r="E637" s="19">
        <f t="shared" si="214"/>
        <v>0</v>
      </c>
      <c r="F637" s="19">
        <f t="shared" si="214"/>
        <v>0</v>
      </c>
      <c r="G637" s="19">
        <f t="shared" si="214"/>
        <v>0</v>
      </c>
      <c r="H637" s="19">
        <f t="shared" si="214"/>
        <v>0</v>
      </c>
      <c r="I637" s="19">
        <f t="shared" si="214"/>
        <v>0</v>
      </c>
      <c r="J637" s="19">
        <f t="shared" si="214"/>
        <v>0</v>
      </c>
      <c r="K637" s="19">
        <f t="shared" si="210"/>
        <v>0</v>
      </c>
      <c r="L637" s="20"/>
    </row>
    <row r="638" spans="1:12" x14ac:dyDescent="0.25">
      <c r="A638" s="28"/>
      <c r="B638" s="28"/>
      <c r="C638" s="28"/>
      <c r="D638" s="18" t="s">
        <v>127</v>
      </c>
      <c r="E638" s="19">
        <f t="shared" si="214"/>
        <v>205000</v>
      </c>
      <c r="F638" s="19">
        <f t="shared" si="214"/>
        <v>55000</v>
      </c>
      <c r="G638" s="19">
        <f t="shared" si="214"/>
        <v>55000</v>
      </c>
      <c r="H638" s="19">
        <f t="shared" si="214"/>
        <v>0</v>
      </c>
      <c r="I638" s="19">
        <f t="shared" si="214"/>
        <v>0</v>
      </c>
      <c r="J638" s="19">
        <f t="shared" si="214"/>
        <v>0</v>
      </c>
      <c r="K638" s="19">
        <f t="shared" si="210"/>
        <v>315000</v>
      </c>
      <c r="L638" s="20"/>
    </row>
    <row r="639" spans="1:12" x14ac:dyDescent="0.25">
      <c r="A639" s="28"/>
      <c r="B639" s="28"/>
      <c r="C639" s="29"/>
      <c r="D639" s="18" t="s">
        <v>128</v>
      </c>
      <c r="E639" s="19">
        <f t="shared" si="214"/>
        <v>0</v>
      </c>
      <c r="F639" s="19">
        <f t="shared" si="214"/>
        <v>0</v>
      </c>
      <c r="G639" s="19">
        <f t="shared" si="214"/>
        <v>0</v>
      </c>
      <c r="H639" s="19">
        <f t="shared" si="214"/>
        <v>0</v>
      </c>
      <c r="I639" s="19">
        <f t="shared" si="214"/>
        <v>0</v>
      </c>
      <c r="J639" s="19">
        <f t="shared" si="214"/>
        <v>0</v>
      </c>
      <c r="K639" s="19">
        <f t="shared" si="210"/>
        <v>0</v>
      </c>
      <c r="L639" s="20"/>
    </row>
    <row r="640" spans="1:12" x14ac:dyDescent="0.25">
      <c r="A640" s="28"/>
      <c r="B640" s="28"/>
      <c r="C640" s="34" t="s">
        <v>35</v>
      </c>
      <c r="D640" s="18" t="s">
        <v>124</v>
      </c>
      <c r="E640" s="19">
        <f t="shared" ref="E640:J640" si="215">SUM(E641:E644)</f>
        <v>205000</v>
      </c>
      <c r="F640" s="19">
        <f t="shared" si="215"/>
        <v>55000</v>
      </c>
      <c r="G640" s="19">
        <f t="shared" si="215"/>
        <v>55000</v>
      </c>
      <c r="H640" s="19">
        <f t="shared" si="215"/>
        <v>0</v>
      </c>
      <c r="I640" s="19">
        <f t="shared" si="215"/>
        <v>0</v>
      </c>
      <c r="J640" s="19">
        <f t="shared" si="215"/>
        <v>0</v>
      </c>
      <c r="K640" s="19">
        <f t="shared" si="210"/>
        <v>315000</v>
      </c>
      <c r="L640" s="20"/>
    </row>
    <row r="641" spans="1:12" ht="25.5" x14ac:dyDescent="0.25">
      <c r="A641" s="28"/>
      <c r="B641" s="28"/>
      <c r="C641" s="35"/>
      <c r="D641" s="18" t="s">
        <v>125</v>
      </c>
      <c r="E641" s="19">
        <v>0</v>
      </c>
      <c r="F641" s="19">
        <v>0</v>
      </c>
      <c r="G641" s="19">
        <v>0</v>
      </c>
      <c r="H641" s="19">
        <v>0</v>
      </c>
      <c r="I641" s="19">
        <v>0</v>
      </c>
      <c r="J641" s="19">
        <v>0</v>
      </c>
      <c r="K641" s="19">
        <f t="shared" si="210"/>
        <v>0</v>
      </c>
      <c r="L641" s="20"/>
    </row>
    <row r="642" spans="1:12" ht="25.5" x14ac:dyDescent="0.25">
      <c r="A642" s="28"/>
      <c r="B642" s="28"/>
      <c r="C642" s="35"/>
      <c r="D642" s="18" t="s">
        <v>126</v>
      </c>
      <c r="E642" s="19">
        <v>0</v>
      </c>
      <c r="F642" s="19">
        <v>0</v>
      </c>
      <c r="G642" s="19">
        <v>0</v>
      </c>
      <c r="H642" s="19">
        <v>0</v>
      </c>
      <c r="I642" s="19">
        <v>0</v>
      </c>
      <c r="J642" s="19">
        <v>0</v>
      </c>
      <c r="K642" s="19">
        <f t="shared" si="210"/>
        <v>0</v>
      </c>
      <c r="L642" s="20"/>
    </row>
    <row r="643" spans="1:12" x14ac:dyDescent="0.25">
      <c r="A643" s="28"/>
      <c r="B643" s="28"/>
      <c r="C643" s="35"/>
      <c r="D643" s="18" t="s">
        <v>127</v>
      </c>
      <c r="E643" s="19">
        <f>55000+150000</f>
        <v>205000</v>
      </c>
      <c r="F643" s="19">
        <v>55000</v>
      </c>
      <c r="G643" s="19">
        <v>55000</v>
      </c>
      <c r="H643" s="19">
        <v>0</v>
      </c>
      <c r="I643" s="19">
        <v>0</v>
      </c>
      <c r="J643" s="19">
        <v>0</v>
      </c>
      <c r="K643" s="19">
        <f t="shared" si="210"/>
        <v>315000</v>
      </c>
      <c r="L643" s="20" t="s">
        <v>187</v>
      </c>
    </row>
    <row r="644" spans="1:12" x14ac:dyDescent="0.25">
      <c r="A644" s="29"/>
      <c r="B644" s="29"/>
      <c r="C644" s="36"/>
      <c r="D644" s="18" t="s">
        <v>128</v>
      </c>
      <c r="E644" s="19">
        <v>0</v>
      </c>
      <c r="F644" s="19">
        <v>0</v>
      </c>
      <c r="G644" s="19">
        <v>0</v>
      </c>
      <c r="H644" s="19">
        <v>0</v>
      </c>
      <c r="I644" s="19">
        <v>0</v>
      </c>
      <c r="J644" s="19">
        <v>0</v>
      </c>
      <c r="K644" s="19">
        <f t="shared" si="210"/>
        <v>0</v>
      </c>
      <c r="L644" s="20"/>
    </row>
    <row r="645" spans="1:12" x14ac:dyDescent="0.25">
      <c r="A645" s="27" t="s">
        <v>188</v>
      </c>
      <c r="B645" s="27" t="s">
        <v>189</v>
      </c>
      <c r="C645" s="27" t="s">
        <v>123</v>
      </c>
      <c r="D645" s="18" t="s">
        <v>124</v>
      </c>
      <c r="E645" s="19">
        <f t="shared" ref="E645:J645" si="216">SUM(E646:E649)</f>
        <v>540000</v>
      </c>
      <c r="F645" s="19">
        <f t="shared" si="216"/>
        <v>290000</v>
      </c>
      <c r="G645" s="19">
        <f t="shared" si="216"/>
        <v>290000</v>
      </c>
      <c r="H645" s="19">
        <f t="shared" si="216"/>
        <v>0</v>
      </c>
      <c r="I645" s="19">
        <f t="shared" si="216"/>
        <v>0</v>
      </c>
      <c r="J645" s="19">
        <f t="shared" si="216"/>
        <v>0</v>
      </c>
      <c r="K645" s="19">
        <f t="shared" si="210"/>
        <v>1120000</v>
      </c>
      <c r="L645" s="20"/>
    </row>
    <row r="646" spans="1:12" ht="25.5" x14ac:dyDescent="0.25">
      <c r="A646" s="28"/>
      <c r="B646" s="28"/>
      <c r="C646" s="28"/>
      <c r="D646" s="18" t="s">
        <v>125</v>
      </c>
      <c r="E646" s="19">
        <f t="shared" ref="E646:J649" si="217">E651</f>
        <v>0</v>
      </c>
      <c r="F646" s="19">
        <f t="shared" si="217"/>
        <v>0</v>
      </c>
      <c r="G646" s="19">
        <f t="shared" si="217"/>
        <v>0</v>
      </c>
      <c r="H646" s="19">
        <f t="shared" si="217"/>
        <v>0</v>
      </c>
      <c r="I646" s="19">
        <f t="shared" si="217"/>
        <v>0</v>
      </c>
      <c r="J646" s="19">
        <f t="shared" si="217"/>
        <v>0</v>
      </c>
      <c r="K646" s="19">
        <f t="shared" si="210"/>
        <v>0</v>
      </c>
      <c r="L646" s="20"/>
    </row>
    <row r="647" spans="1:12" ht="25.5" x14ac:dyDescent="0.25">
      <c r="A647" s="28"/>
      <c r="B647" s="28"/>
      <c r="C647" s="28"/>
      <c r="D647" s="18" t="s">
        <v>126</v>
      </c>
      <c r="E647" s="19">
        <f t="shared" si="217"/>
        <v>0</v>
      </c>
      <c r="F647" s="19">
        <f t="shared" si="217"/>
        <v>0</v>
      </c>
      <c r="G647" s="19">
        <f t="shared" si="217"/>
        <v>0</v>
      </c>
      <c r="H647" s="19">
        <f t="shared" si="217"/>
        <v>0</v>
      </c>
      <c r="I647" s="19">
        <f t="shared" si="217"/>
        <v>0</v>
      </c>
      <c r="J647" s="19">
        <f t="shared" si="217"/>
        <v>0</v>
      </c>
      <c r="K647" s="19">
        <f t="shared" si="210"/>
        <v>0</v>
      </c>
      <c r="L647" s="20"/>
    </row>
    <row r="648" spans="1:12" x14ac:dyDescent="0.25">
      <c r="A648" s="28"/>
      <c r="B648" s="28"/>
      <c r="C648" s="28"/>
      <c r="D648" s="18" t="s">
        <v>127</v>
      </c>
      <c r="E648" s="19">
        <f t="shared" si="217"/>
        <v>540000</v>
      </c>
      <c r="F648" s="19">
        <f t="shared" si="217"/>
        <v>290000</v>
      </c>
      <c r="G648" s="19">
        <f t="shared" si="217"/>
        <v>290000</v>
      </c>
      <c r="H648" s="19">
        <f t="shared" si="217"/>
        <v>0</v>
      </c>
      <c r="I648" s="19">
        <f t="shared" si="217"/>
        <v>0</v>
      </c>
      <c r="J648" s="19">
        <f t="shared" si="217"/>
        <v>0</v>
      </c>
      <c r="K648" s="19">
        <f t="shared" si="210"/>
        <v>1120000</v>
      </c>
      <c r="L648" s="20"/>
    </row>
    <row r="649" spans="1:12" x14ac:dyDescent="0.25">
      <c r="A649" s="28"/>
      <c r="B649" s="28"/>
      <c r="C649" s="29"/>
      <c r="D649" s="18" t="s">
        <v>128</v>
      </c>
      <c r="E649" s="19">
        <f t="shared" si="217"/>
        <v>0</v>
      </c>
      <c r="F649" s="19">
        <f t="shared" si="217"/>
        <v>0</v>
      </c>
      <c r="G649" s="19">
        <f t="shared" si="217"/>
        <v>0</v>
      </c>
      <c r="H649" s="19">
        <f t="shared" si="217"/>
        <v>0</v>
      </c>
      <c r="I649" s="19">
        <f t="shared" si="217"/>
        <v>0</v>
      </c>
      <c r="J649" s="19">
        <f t="shared" si="217"/>
        <v>0</v>
      </c>
      <c r="K649" s="19">
        <f t="shared" si="210"/>
        <v>0</v>
      </c>
      <c r="L649" s="20"/>
    </row>
    <row r="650" spans="1:12" x14ac:dyDescent="0.25">
      <c r="A650" s="28"/>
      <c r="B650" s="28"/>
      <c r="C650" s="34" t="s">
        <v>35</v>
      </c>
      <c r="D650" s="18" t="s">
        <v>124</v>
      </c>
      <c r="E650" s="19">
        <f t="shared" ref="E650:J650" si="218">SUM(E651:E654)</f>
        <v>540000</v>
      </c>
      <c r="F650" s="19">
        <f t="shared" si="218"/>
        <v>290000</v>
      </c>
      <c r="G650" s="19">
        <f t="shared" si="218"/>
        <v>290000</v>
      </c>
      <c r="H650" s="19">
        <f t="shared" si="218"/>
        <v>0</v>
      </c>
      <c r="I650" s="19">
        <f t="shared" si="218"/>
        <v>0</v>
      </c>
      <c r="J650" s="19">
        <f t="shared" si="218"/>
        <v>0</v>
      </c>
      <c r="K650" s="19">
        <f t="shared" si="210"/>
        <v>1120000</v>
      </c>
      <c r="L650" s="20"/>
    </row>
    <row r="651" spans="1:12" ht="25.5" x14ac:dyDescent="0.25">
      <c r="A651" s="28"/>
      <c r="B651" s="28"/>
      <c r="C651" s="35"/>
      <c r="D651" s="18" t="s">
        <v>125</v>
      </c>
      <c r="E651" s="19">
        <v>0</v>
      </c>
      <c r="F651" s="19">
        <v>0</v>
      </c>
      <c r="G651" s="19">
        <v>0</v>
      </c>
      <c r="H651" s="19">
        <v>0</v>
      </c>
      <c r="I651" s="19">
        <v>0</v>
      </c>
      <c r="J651" s="19">
        <v>0</v>
      </c>
      <c r="K651" s="19">
        <f t="shared" si="210"/>
        <v>0</v>
      </c>
      <c r="L651" s="20"/>
    </row>
    <row r="652" spans="1:12" ht="25.5" x14ac:dyDescent="0.25">
      <c r="A652" s="28"/>
      <c r="B652" s="28"/>
      <c r="C652" s="35"/>
      <c r="D652" s="18" t="s">
        <v>126</v>
      </c>
      <c r="E652" s="19">
        <v>0</v>
      </c>
      <c r="F652" s="19">
        <v>0</v>
      </c>
      <c r="G652" s="19">
        <v>0</v>
      </c>
      <c r="H652" s="19">
        <v>0</v>
      </c>
      <c r="I652" s="19">
        <v>0</v>
      </c>
      <c r="J652" s="19">
        <v>0</v>
      </c>
      <c r="K652" s="19">
        <f t="shared" si="210"/>
        <v>0</v>
      </c>
      <c r="L652" s="20"/>
    </row>
    <row r="653" spans="1:12" x14ac:dyDescent="0.25">
      <c r="A653" s="28"/>
      <c r="B653" s="28"/>
      <c r="C653" s="35"/>
      <c r="D653" s="18" t="s">
        <v>127</v>
      </c>
      <c r="E653" s="23">
        <f>290000+250000</f>
        <v>540000</v>
      </c>
      <c r="F653" s="19">
        <v>290000</v>
      </c>
      <c r="G653" s="19">
        <v>290000</v>
      </c>
      <c r="H653" s="19">
        <v>0</v>
      </c>
      <c r="I653" s="19">
        <v>0</v>
      </c>
      <c r="J653" s="19">
        <v>0</v>
      </c>
      <c r="K653" s="19">
        <f t="shared" si="210"/>
        <v>1120000</v>
      </c>
      <c r="L653" s="20" t="s">
        <v>190</v>
      </c>
    </row>
    <row r="654" spans="1:12" x14ac:dyDescent="0.25">
      <c r="A654" s="29"/>
      <c r="B654" s="29"/>
      <c r="C654" s="36"/>
      <c r="D654" s="18" t="s">
        <v>128</v>
      </c>
      <c r="E654" s="19">
        <v>0</v>
      </c>
      <c r="F654" s="19">
        <v>0</v>
      </c>
      <c r="G654" s="19">
        <v>0</v>
      </c>
      <c r="H654" s="19">
        <v>0</v>
      </c>
      <c r="I654" s="19">
        <v>0</v>
      </c>
      <c r="J654" s="19">
        <v>0</v>
      </c>
      <c r="K654" s="19">
        <f t="shared" si="210"/>
        <v>0</v>
      </c>
      <c r="L654" s="20"/>
    </row>
    <row r="655" spans="1:12" x14ac:dyDescent="0.25">
      <c r="A655" s="27" t="s">
        <v>191</v>
      </c>
      <c r="B655" s="27" t="s">
        <v>192</v>
      </c>
      <c r="C655" s="27" t="s">
        <v>123</v>
      </c>
      <c r="D655" s="18" t="s">
        <v>124</v>
      </c>
      <c r="E655" s="19">
        <f t="shared" ref="E655:K659" si="219">E660</f>
        <v>315000</v>
      </c>
      <c r="F655" s="19">
        <f t="shared" si="219"/>
        <v>0</v>
      </c>
      <c r="G655" s="19">
        <f t="shared" si="219"/>
        <v>0</v>
      </c>
      <c r="H655" s="19">
        <f t="shared" si="219"/>
        <v>0</v>
      </c>
      <c r="I655" s="19">
        <f t="shared" si="219"/>
        <v>0</v>
      </c>
      <c r="J655" s="19">
        <f t="shared" si="219"/>
        <v>0</v>
      </c>
      <c r="K655" s="19">
        <f t="shared" si="219"/>
        <v>315000</v>
      </c>
      <c r="L655" s="20"/>
    </row>
    <row r="656" spans="1:12" ht="25.5" x14ac:dyDescent="0.25">
      <c r="A656" s="28"/>
      <c r="B656" s="28"/>
      <c r="C656" s="28"/>
      <c r="D656" s="18" t="s">
        <v>125</v>
      </c>
      <c r="E656" s="19">
        <f t="shared" si="219"/>
        <v>0</v>
      </c>
      <c r="F656" s="19">
        <f t="shared" si="219"/>
        <v>0</v>
      </c>
      <c r="G656" s="19">
        <f t="shared" si="219"/>
        <v>0</v>
      </c>
      <c r="H656" s="19">
        <f t="shared" si="219"/>
        <v>0</v>
      </c>
      <c r="I656" s="19">
        <f t="shared" si="219"/>
        <v>0</v>
      </c>
      <c r="J656" s="19">
        <f t="shared" si="219"/>
        <v>0</v>
      </c>
      <c r="K656" s="19">
        <f t="shared" si="219"/>
        <v>0</v>
      </c>
      <c r="L656" s="20"/>
    </row>
    <row r="657" spans="1:12" ht="25.5" x14ac:dyDescent="0.25">
      <c r="A657" s="28"/>
      <c r="B657" s="28"/>
      <c r="C657" s="28"/>
      <c r="D657" s="18" t="s">
        <v>126</v>
      </c>
      <c r="E657" s="19">
        <f t="shared" si="219"/>
        <v>304000</v>
      </c>
      <c r="F657" s="19">
        <f t="shared" si="219"/>
        <v>0</v>
      </c>
      <c r="G657" s="19">
        <f t="shared" si="219"/>
        <v>0</v>
      </c>
      <c r="H657" s="19">
        <f t="shared" si="219"/>
        <v>0</v>
      </c>
      <c r="I657" s="19">
        <f t="shared" si="219"/>
        <v>0</v>
      </c>
      <c r="J657" s="19">
        <f t="shared" si="219"/>
        <v>0</v>
      </c>
      <c r="K657" s="19">
        <f t="shared" si="219"/>
        <v>304000</v>
      </c>
      <c r="L657" s="20"/>
    </row>
    <row r="658" spans="1:12" x14ac:dyDescent="0.25">
      <c r="A658" s="28"/>
      <c r="B658" s="28"/>
      <c r="C658" s="28"/>
      <c r="D658" s="18" t="s">
        <v>127</v>
      </c>
      <c r="E658" s="19">
        <f t="shared" si="219"/>
        <v>11000</v>
      </c>
      <c r="F658" s="19">
        <f t="shared" si="219"/>
        <v>0</v>
      </c>
      <c r="G658" s="19">
        <f t="shared" si="219"/>
        <v>0</v>
      </c>
      <c r="H658" s="19">
        <f t="shared" si="219"/>
        <v>0</v>
      </c>
      <c r="I658" s="19">
        <f t="shared" si="219"/>
        <v>0</v>
      </c>
      <c r="J658" s="19">
        <f t="shared" si="219"/>
        <v>0</v>
      </c>
      <c r="K658" s="19">
        <f t="shared" si="219"/>
        <v>11000</v>
      </c>
      <c r="L658" s="20"/>
    </row>
    <row r="659" spans="1:12" x14ac:dyDescent="0.25">
      <c r="A659" s="28"/>
      <c r="B659" s="28"/>
      <c r="C659" s="29"/>
      <c r="D659" s="18" t="s">
        <v>128</v>
      </c>
      <c r="E659" s="19">
        <f t="shared" si="219"/>
        <v>0</v>
      </c>
      <c r="F659" s="19">
        <f t="shared" si="219"/>
        <v>0</v>
      </c>
      <c r="G659" s="19">
        <f t="shared" si="219"/>
        <v>0</v>
      </c>
      <c r="H659" s="19">
        <f t="shared" si="219"/>
        <v>0</v>
      </c>
      <c r="I659" s="19">
        <f t="shared" si="219"/>
        <v>0</v>
      </c>
      <c r="J659" s="19">
        <f t="shared" si="219"/>
        <v>0</v>
      </c>
      <c r="K659" s="19">
        <f t="shared" si="219"/>
        <v>0</v>
      </c>
      <c r="L659" s="20"/>
    </row>
    <row r="660" spans="1:12" x14ac:dyDescent="0.25">
      <c r="A660" s="28"/>
      <c r="B660" s="28"/>
      <c r="C660" s="34" t="s">
        <v>35</v>
      </c>
      <c r="D660" s="18" t="s">
        <v>124</v>
      </c>
      <c r="E660" s="19">
        <f t="shared" ref="E660:J660" si="220">E661+E662+E663+E664</f>
        <v>315000</v>
      </c>
      <c r="F660" s="19">
        <f t="shared" si="220"/>
        <v>0</v>
      </c>
      <c r="G660" s="19">
        <f t="shared" si="220"/>
        <v>0</v>
      </c>
      <c r="H660" s="19">
        <f t="shared" si="220"/>
        <v>0</v>
      </c>
      <c r="I660" s="19">
        <f t="shared" si="220"/>
        <v>0</v>
      </c>
      <c r="J660" s="19">
        <f t="shared" si="220"/>
        <v>0</v>
      </c>
      <c r="K660" s="19">
        <f>E660+F660+G660+H660+I660+J660</f>
        <v>315000</v>
      </c>
      <c r="L660" s="20"/>
    </row>
    <row r="661" spans="1:12" ht="25.5" x14ac:dyDescent="0.25">
      <c r="A661" s="28"/>
      <c r="B661" s="28"/>
      <c r="C661" s="35"/>
      <c r="D661" s="18" t="s">
        <v>125</v>
      </c>
      <c r="E661" s="19">
        <v>0</v>
      </c>
      <c r="F661" s="19">
        <v>0</v>
      </c>
      <c r="G661" s="19">
        <v>0</v>
      </c>
      <c r="H661" s="19">
        <v>0</v>
      </c>
      <c r="I661" s="19">
        <v>0</v>
      </c>
      <c r="J661" s="19">
        <v>0</v>
      </c>
      <c r="K661" s="19">
        <f>E661+F661+G661+H661+I661+J661</f>
        <v>0</v>
      </c>
      <c r="L661" s="20"/>
    </row>
    <row r="662" spans="1:12" ht="25.5" x14ac:dyDescent="0.25">
      <c r="A662" s="28"/>
      <c r="B662" s="28"/>
      <c r="C662" s="35"/>
      <c r="D662" s="18" t="s">
        <v>126</v>
      </c>
      <c r="E662" s="19">
        <v>304000</v>
      </c>
      <c r="F662" s="19">
        <v>0</v>
      </c>
      <c r="G662" s="19">
        <v>0</v>
      </c>
      <c r="H662" s="19">
        <v>0</v>
      </c>
      <c r="I662" s="19">
        <v>0</v>
      </c>
      <c r="J662" s="19">
        <v>0</v>
      </c>
      <c r="K662" s="19">
        <f>E662+F662+G662+H662+I662+J662</f>
        <v>304000</v>
      </c>
      <c r="L662" s="20"/>
    </row>
    <row r="663" spans="1:12" x14ac:dyDescent="0.25">
      <c r="A663" s="28"/>
      <c r="B663" s="28"/>
      <c r="C663" s="35"/>
      <c r="D663" s="18" t="s">
        <v>127</v>
      </c>
      <c r="E663" s="19">
        <v>11000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f>E663+F663+G663+H663+I663+J663</f>
        <v>11000</v>
      </c>
      <c r="L663" s="20"/>
    </row>
    <row r="664" spans="1:12" x14ac:dyDescent="0.25">
      <c r="A664" s="29"/>
      <c r="B664" s="29"/>
      <c r="C664" s="36"/>
      <c r="D664" s="18" t="s">
        <v>128</v>
      </c>
      <c r="E664" s="19">
        <v>0</v>
      </c>
      <c r="F664" s="19">
        <v>0</v>
      </c>
      <c r="G664" s="19">
        <v>0</v>
      </c>
      <c r="H664" s="19">
        <v>0</v>
      </c>
      <c r="I664" s="19">
        <v>0</v>
      </c>
      <c r="J664" s="19">
        <v>0</v>
      </c>
      <c r="K664" s="19">
        <f>E664+F664+G664+H664+I664+J664</f>
        <v>0</v>
      </c>
      <c r="L664" s="20"/>
    </row>
  </sheetData>
  <mergeCells count="284">
    <mergeCell ref="A1:K1"/>
    <mergeCell ref="A2:K2"/>
    <mergeCell ref="A3:K3"/>
    <mergeCell ref="A4:A5"/>
    <mergeCell ref="B4:B5"/>
    <mergeCell ref="C4:C5"/>
    <mergeCell ref="E4:K4"/>
    <mergeCell ref="D4:D5"/>
    <mergeCell ref="I162:I168"/>
    <mergeCell ref="H162:H168"/>
    <mergeCell ref="G162:G168"/>
    <mergeCell ref="F162:F168"/>
    <mergeCell ref="E162:E168"/>
    <mergeCell ref="D162:D168"/>
    <mergeCell ref="C152:C156"/>
    <mergeCell ref="C127:C131"/>
    <mergeCell ref="C117:C121"/>
    <mergeCell ref="C102:C106"/>
    <mergeCell ref="C92:C96"/>
    <mergeCell ref="C7:C11"/>
    <mergeCell ref="C17:C21"/>
    <mergeCell ref="C22:C26"/>
    <mergeCell ref="C47:C51"/>
    <mergeCell ref="C12:C16"/>
    <mergeCell ref="D313:D314"/>
    <mergeCell ref="E313:E314"/>
    <mergeCell ref="F313:F314"/>
    <mergeCell ref="G313:G314"/>
    <mergeCell ref="H313:H314"/>
    <mergeCell ref="L295:L296"/>
    <mergeCell ref="I313:I314"/>
    <mergeCell ref="K313:K314"/>
    <mergeCell ref="J313:J314"/>
    <mergeCell ref="A319:A328"/>
    <mergeCell ref="K162:K163"/>
    <mergeCell ref="K454:K455"/>
    <mergeCell ref="J454:J460"/>
    <mergeCell ref="J162:J168"/>
    <mergeCell ref="I454:I460"/>
    <mergeCell ref="H454:H460"/>
    <mergeCell ref="G454:G460"/>
    <mergeCell ref="F454:F460"/>
    <mergeCell ref="E454:E460"/>
    <mergeCell ref="D454:D460"/>
    <mergeCell ref="A409:A418"/>
    <mergeCell ref="A389:A398"/>
    <mergeCell ref="A419:A428"/>
    <mergeCell ref="A329:A338"/>
    <mergeCell ref="A339:A348"/>
    <mergeCell ref="A369:A378"/>
    <mergeCell ref="A454:A469"/>
    <mergeCell ref="B258:B267"/>
    <mergeCell ref="B419:B428"/>
    <mergeCell ref="C162:C172"/>
    <mergeCell ref="C313:C318"/>
    <mergeCell ref="C308:C312"/>
    <mergeCell ref="C303:C307"/>
    <mergeCell ref="C67:C71"/>
    <mergeCell ref="C62:C66"/>
    <mergeCell ref="C42:C46"/>
    <mergeCell ref="C27:C31"/>
    <mergeCell ref="C223:C227"/>
    <mergeCell ref="C37:C41"/>
    <mergeCell ref="A92:A101"/>
    <mergeCell ref="A22:A36"/>
    <mergeCell ref="A7:A21"/>
    <mergeCell ref="B62:B71"/>
    <mergeCell ref="B7:B21"/>
    <mergeCell ref="B37:B51"/>
    <mergeCell ref="B52:B61"/>
    <mergeCell ref="A37:A51"/>
    <mergeCell ref="A218:A227"/>
    <mergeCell ref="C52:C56"/>
    <mergeCell ref="C173:C177"/>
    <mergeCell ref="C112:C116"/>
    <mergeCell ref="C87:C91"/>
    <mergeCell ref="C142:C146"/>
    <mergeCell ref="C82:C86"/>
    <mergeCell ref="C188:C192"/>
    <mergeCell ref="C193:C197"/>
    <mergeCell ref="C57:C61"/>
    <mergeCell ref="A655:A664"/>
    <mergeCell ref="A605:A614"/>
    <mergeCell ref="A142:A151"/>
    <mergeCell ref="A625:A634"/>
    <mergeCell ref="A480:A489"/>
    <mergeCell ref="A470:A479"/>
    <mergeCell ref="A52:A61"/>
    <mergeCell ref="A595:A604"/>
    <mergeCell ref="A308:A318"/>
    <mergeCell ref="A349:A358"/>
    <mergeCell ref="A102:A111"/>
    <mergeCell ref="A555:A564"/>
    <mergeCell ref="A183:A192"/>
    <mergeCell ref="A288:A297"/>
    <mergeCell ref="A525:A534"/>
    <mergeCell ref="A535:A544"/>
    <mergeCell ref="A565:A574"/>
    <mergeCell ref="A505:A514"/>
    <mergeCell ref="A228:A237"/>
    <mergeCell ref="A268:A277"/>
    <mergeCell ref="A399:A408"/>
    <mergeCell ref="A439:A453"/>
    <mergeCell ref="A162:A182"/>
    <mergeCell ref="A208:A217"/>
    <mergeCell ref="A645:A654"/>
    <mergeCell ref="A82:A91"/>
    <mergeCell ref="A515:A524"/>
    <mergeCell ref="A258:A267"/>
    <mergeCell ref="A122:A131"/>
    <mergeCell ref="A62:A71"/>
    <mergeCell ref="A248:A257"/>
    <mergeCell ref="A112:A121"/>
    <mergeCell ref="A132:A141"/>
    <mergeCell ref="A193:A207"/>
    <mergeCell ref="A298:A307"/>
    <mergeCell ref="A359:A368"/>
    <mergeCell ref="A545:A554"/>
    <mergeCell ref="A429:A438"/>
    <mergeCell ref="A615:A624"/>
    <mergeCell ref="A575:A584"/>
    <mergeCell ref="A635:A644"/>
    <mergeCell ref="A72:A81"/>
    <mergeCell ref="A152:A161"/>
    <mergeCell ref="A238:A247"/>
    <mergeCell ref="A278:A287"/>
    <mergeCell ref="A379:A388"/>
    <mergeCell ref="A585:A594"/>
    <mergeCell ref="A490:A504"/>
    <mergeCell ref="C655:C659"/>
    <mergeCell ref="C203:C207"/>
    <mergeCell ref="C183:C187"/>
    <mergeCell ref="C132:C136"/>
    <mergeCell ref="C500:C504"/>
    <mergeCell ref="C77:C81"/>
    <mergeCell ref="C384:C388"/>
    <mergeCell ref="C635:C639"/>
    <mergeCell ref="C394:C398"/>
    <mergeCell ref="C319:C323"/>
    <mergeCell ref="C374:C378"/>
    <mergeCell ref="C278:C282"/>
    <mergeCell ref="C344:C348"/>
    <mergeCell ref="C485:C489"/>
    <mergeCell ref="C590:C594"/>
    <mergeCell ref="C630:C634"/>
    <mergeCell ref="C650:C654"/>
    <mergeCell ref="C233:C237"/>
    <mergeCell ref="C198:C202"/>
    <mergeCell ref="C480:C484"/>
    <mergeCell ref="C625:C629"/>
    <mergeCell ref="C359:C363"/>
    <mergeCell ref="C600:C604"/>
    <mergeCell ref="C253:C257"/>
    <mergeCell ref="C645:C649"/>
    <mergeCell ref="C389:C393"/>
    <mergeCell ref="C555:C559"/>
    <mergeCell ref="C465:C469"/>
    <mergeCell ref="C379:C383"/>
    <mergeCell ref="C283:C287"/>
    <mergeCell ref="C228:C232"/>
    <mergeCell ref="C470:C474"/>
    <mergeCell ref="C530:C534"/>
    <mergeCell ref="C640:C644"/>
    <mergeCell ref="C454:C464"/>
    <mergeCell ref="C434:C438"/>
    <mergeCell ref="C364:C368"/>
    <mergeCell ref="C610:C614"/>
    <mergeCell ref="C419:C423"/>
    <mergeCell ref="C248:C252"/>
    <mergeCell ref="C605:C609"/>
    <mergeCell ref="C560:C564"/>
    <mergeCell ref="C298:C302"/>
    <mergeCell ref="C580:C584"/>
    <mergeCell ref="C545:C549"/>
    <mergeCell ref="C575:C579"/>
    <mergeCell ref="C273:C277"/>
    <mergeCell ref="C414:C418"/>
    <mergeCell ref="C595:C599"/>
    <mergeCell ref="C334:C338"/>
    <mergeCell ref="C505:C509"/>
    <mergeCell ref="C510:C514"/>
    <mergeCell ref="C329:C333"/>
    <mergeCell ref="C218:C222"/>
    <mergeCell ref="C404:C408"/>
    <mergeCell ref="C339:C343"/>
    <mergeCell ref="C515:C519"/>
    <mergeCell ref="C490:C494"/>
    <mergeCell ref="C258:C262"/>
    <mergeCell ref="C495:C499"/>
    <mergeCell ref="C238:C242"/>
    <mergeCell ref="C475:C479"/>
    <mergeCell ref="C660:C664"/>
    <mergeCell ref="C520:C524"/>
    <mergeCell ref="C349:C353"/>
    <mergeCell ref="C369:C373"/>
    <mergeCell ref="C409:C413"/>
    <mergeCell ref="C585:C589"/>
    <mergeCell ref="C429:C433"/>
    <mergeCell ref="C525:C529"/>
    <mergeCell ref="C213:C217"/>
    <mergeCell ref="C293:C297"/>
    <mergeCell ref="C620:C624"/>
    <mergeCell ref="C424:C428"/>
    <mergeCell ref="C550:C554"/>
    <mergeCell ref="C615:C619"/>
    <mergeCell ref="C354:C358"/>
    <mergeCell ref="C263:C267"/>
    <mergeCell ref="C444:C448"/>
    <mergeCell ref="C268:C272"/>
    <mergeCell ref="C570:C574"/>
    <mergeCell ref="C288:C292"/>
    <mergeCell ref="C324:C328"/>
    <mergeCell ref="C399:C403"/>
    <mergeCell ref="C535:C539"/>
    <mergeCell ref="C565:C569"/>
    <mergeCell ref="C137:C141"/>
    <mergeCell ref="C540:C544"/>
    <mergeCell ref="C178:C182"/>
    <mergeCell ref="C243:C247"/>
    <mergeCell ref="B22:B36"/>
    <mergeCell ref="B379:B388"/>
    <mergeCell ref="B268:B277"/>
    <mergeCell ref="B565:B574"/>
    <mergeCell ref="B454:B469"/>
    <mergeCell ref="B349:B358"/>
    <mergeCell ref="B238:B247"/>
    <mergeCell ref="B470:B479"/>
    <mergeCell ref="B162:B182"/>
    <mergeCell ref="B132:B141"/>
    <mergeCell ref="C147:C151"/>
    <mergeCell ref="C32:C36"/>
    <mergeCell ref="C107:C111"/>
    <mergeCell ref="C72:C76"/>
    <mergeCell ref="C122:C126"/>
    <mergeCell ref="C97:C101"/>
    <mergeCell ref="C439:C443"/>
    <mergeCell ref="C157:C161"/>
    <mergeCell ref="C208:C212"/>
    <mergeCell ref="C449:C453"/>
    <mergeCell ref="B655:B664"/>
    <mergeCell ref="B575:B584"/>
    <mergeCell ref="B535:B544"/>
    <mergeCell ref="B515:B524"/>
    <mergeCell ref="B490:B504"/>
    <mergeCell ref="B429:B438"/>
    <mergeCell ref="B183:B192"/>
    <mergeCell ref="B218:B227"/>
    <mergeCell ref="B369:B378"/>
    <mergeCell ref="B298:B307"/>
    <mergeCell ref="B329:B338"/>
    <mergeCell ref="B288:B297"/>
    <mergeCell ref="B278:B287"/>
    <mergeCell ref="B635:B644"/>
    <mergeCell ref="B625:B634"/>
    <mergeCell ref="B555:B564"/>
    <mergeCell ref="B439:B453"/>
    <mergeCell ref="B228:B237"/>
    <mergeCell ref="B399:B408"/>
    <mergeCell ref="B525:B534"/>
    <mergeCell ref="B605:B614"/>
    <mergeCell ref="B193:B207"/>
    <mergeCell ref="B645:B654"/>
    <mergeCell ref="B72:B81"/>
    <mergeCell ref="B585:B594"/>
    <mergeCell ref="B308:B318"/>
    <mergeCell ref="B142:B151"/>
    <mergeCell ref="B112:B121"/>
    <mergeCell ref="B92:B101"/>
    <mergeCell ref="B82:B91"/>
    <mergeCell ref="B615:B624"/>
    <mergeCell ref="B480:B489"/>
    <mergeCell ref="B248:B257"/>
    <mergeCell ref="B319:B328"/>
    <mergeCell ref="B389:B398"/>
    <mergeCell ref="B545:B554"/>
    <mergeCell ref="B339:B348"/>
    <mergeCell ref="B102:B111"/>
    <mergeCell ref="B208:B217"/>
    <mergeCell ref="B359:B368"/>
    <mergeCell ref="B122:B131"/>
    <mergeCell ref="B409:B418"/>
    <mergeCell ref="B595:B604"/>
    <mergeCell ref="B505:B514"/>
    <mergeCell ref="B152:B161"/>
  </mergeCells>
  <pageMargins left="0.70000004768371604" right="0.70000004768371604" top="0.75" bottom="0.75" header="0.30000001192092901" footer="0.30000001192092901"/>
  <pageSetup paperSize="9"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2026-01-13T07:24:23Z</dcterms:created>
  <dcterms:modified xsi:type="dcterms:W3CDTF">2026-01-13T07:24:23Z</dcterms:modified>
</cp:coreProperties>
</file>